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vi\Documents\CPC\Balances\"/>
    </mc:Choice>
  </mc:AlternateContent>
  <xr:revisionPtr revIDLastSave="0" documentId="8_{DC574F82-1AED-4B01-888B-F87613E197B9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PC2024" sheetId="43" r:id="rId1"/>
    <sheet name="CPC 2023" sheetId="39" r:id="rId2"/>
    <sheet name="CPC 2022" sheetId="40" r:id="rId3"/>
    <sheet name="CPC" sheetId="37" r:id="rId4"/>
  </sheets>
  <calcPr calcId="191029"/>
</workbook>
</file>

<file path=xl/calcChain.xml><?xml version="1.0" encoding="utf-8"?>
<calcChain xmlns="http://schemas.openxmlformats.org/spreadsheetml/2006/main">
  <c r="F27" i="43" l="1"/>
  <c r="E27" i="43"/>
  <c r="G24" i="43"/>
  <c r="N18" i="43"/>
  <c r="Q18" i="43" s="1"/>
  <c r="L21" i="43"/>
  <c r="M21" i="43"/>
  <c r="O21" i="43"/>
  <c r="P11" i="43" l="1"/>
  <c r="P4" i="43"/>
  <c r="G25" i="43"/>
  <c r="G16" i="43"/>
  <c r="S18" i="43" l="1"/>
  <c r="M25" i="43"/>
  <c r="G11" i="43"/>
  <c r="G10" i="43"/>
  <c r="G9" i="43"/>
  <c r="G8" i="43"/>
  <c r="G17" i="43"/>
  <c r="G19" i="43"/>
  <c r="G15" i="43"/>
  <c r="P14" i="43"/>
  <c r="N14" i="43"/>
  <c r="G14" i="43"/>
  <c r="G13" i="43"/>
  <c r="R7" i="43" s="1"/>
  <c r="G21" i="43"/>
  <c r="P7" i="43"/>
  <c r="N7" i="43"/>
  <c r="G20" i="43"/>
  <c r="N11" i="43"/>
  <c r="G23" i="43"/>
  <c r="R14" i="43" s="1"/>
  <c r="N4" i="43"/>
  <c r="E31" i="39"/>
  <c r="R11" i="43" l="1"/>
  <c r="G27" i="43"/>
  <c r="R4" i="43"/>
  <c r="P21" i="43"/>
  <c r="N21" i="43"/>
  <c r="Q11" i="43"/>
  <c r="Q7" i="43"/>
  <c r="Q14" i="43"/>
  <c r="Q4" i="43"/>
  <c r="Q112" i="39"/>
  <c r="Q114" i="39" s="1"/>
  <c r="Q21" i="43" l="1"/>
  <c r="Q24" i="43" s="1"/>
  <c r="R21" i="43"/>
  <c r="S7" i="43"/>
  <c r="S11" i="43"/>
  <c r="S4" i="43"/>
  <c r="S14" i="43"/>
  <c r="K16" i="39"/>
  <c r="S21" i="43" l="1"/>
  <c r="N10" i="39"/>
  <c r="N4" i="39"/>
  <c r="J19" i="39" l="1"/>
  <c r="N13" i="39"/>
  <c r="K13" i="39"/>
  <c r="K10" i="39"/>
  <c r="K7" i="39"/>
  <c r="K4" i="39"/>
  <c r="O16" i="39"/>
  <c r="C58" i="39"/>
  <c r="L7" i="40"/>
  <c r="L16" i="40"/>
  <c r="K7" i="40"/>
  <c r="K19" i="39" l="1"/>
  <c r="O13" i="39"/>
  <c r="D55" i="40"/>
  <c r="C55" i="40"/>
  <c r="D43" i="40"/>
  <c r="E40" i="40"/>
  <c r="E37" i="40"/>
  <c r="E34" i="40"/>
  <c r="E31" i="40"/>
  <c r="E28" i="40"/>
  <c r="E25" i="40"/>
  <c r="E22" i="40"/>
  <c r="E19" i="40"/>
  <c r="E16" i="40"/>
  <c r="J19" i="40"/>
  <c r="I19" i="40"/>
  <c r="K13" i="40"/>
  <c r="L13" i="40" s="1"/>
  <c r="E13" i="40"/>
  <c r="K10" i="40"/>
  <c r="L10" i="40" s="1"/>
  <c r="E10" i="40"/>
  <c r="E7" i="40"/>
  <c r="K4" i="40"/>
  <c r="L4" i="40" s="1"/>
  <c r="L19" i="39"/>
  <c r="D58" i="39"/>
  <c r="K19" i="40" l="1"/>
  <c r="E55" i="40"/>
  <c r="L19" i="40"/>
  <c r="L22" i="40" s="1"/>
  <c r="N7" i="39"/>
  <c r="O7" i="39" s="1"/>
  <c r="O4" i="39"/>
  <c r="E34" i="39"/>
  <c r="E16" i="39"/>
  <c r="O10" i="39"/>
  <c r="I19" i="39"/>
  <c r="E7" i="39"/>
  <c r="E13" i="39"/>
  <c r="E19" i="39"/>
  <c r="E22" i="39"/>
  <c r="E25" i="39"/>
  <c r="E28" i="39"/>
  <c r="E37" i="39"/>
  <c r="E40" i="39"/>
  <c r="E43" i="39"/>
  <c r="E46" i="39"/>
  <c r="E49" i="39"/>
  <c r="E52" i="39"/>
  <c r="E55" i="39"/>
  <c r="E10" i="39"/>
  <c r="E58" i="39" l="1"/>
  <c r="N19" i="39"/>
  <c r="O19" i="39"/>
  <c r="O22" i="39" s="1"/>
  <c r="O23" i="39" s="1"/>
  <c r="C50" i="37" l="1"/>
  <c r="G18" i="37" l="1"/>
  <c r="H18" i="37" s="1"/>
  <c r="E32" i="37"/>
  <c r="D29" i="37"/>
  <c r="C29" i="37"/>
  <c r="C34" i="37" s="1"/>
  <c r="E28" i="37"/>
  <c r="E25" i="37"/>
  <c r="D50" i="37"/>
  <c r="E50" i="37"/>
  <c r="F50" i="37"/>
  <c r="G50" i="37"/>
  <c r="I4" i="37"/>
  <c r="H20" i="37"/>
  <c r="H19" i="37"/>
  <c r="G16" i="37"/>
  <c r="H16" i="37" s="1"/>
  <c r="F14" i="37"/>
  <c r="F21" i="37" s="1"/>
  <c r="E14" i="37"/>
  <c r="E21" i="37" s="1"/>
  <c r="D14" i="37"/>
  <c r="D21" i="37" s="1"/>
  <c r="C14" i="37"/>
  <c r="C21" i="37" s="1"/>
  <c r="H12" i="37"/>
  <c r="H11" i="37"/>
  <c r="H10" i="37"/>
  <c r="H9" i="37"/>
  <c r="H8" i="37"/>
  <c r="G5" i="37"/>
  <c r="G14" i="37" s="1"/>
  <c r="E29" i="37" l="1"/>
  <c r="D34" i="37"/>
  <c r="G17" i="37"/>
  <c r="H17" i="37" s="1"/>
  <c r="H50" i="37"/>
  <c r="H5" i="37"/>
  <c r="H14" i="37" s="1"/>
  <c r="I14" i="37"/>
  <c r="G21" i="37" l="1"/>
  <c r="I21" i="37" s="1"/>
  <c r="H21" i="37"/>
</calcChain>
</file>

<file path=xl/sharedStrings.xml><?xml version="1.0" encoding="utf-8"?>
<sst xmlns="http://schemas.openxmlformats.org/spreadsheetml/2006/main" count="525" uniqueCount="209">
  <si>
    <t>DESCRIPTION</t>
  </si>
  <si>
    <t>OBJ</t>
  </si>
  <si>
    <t>FY22 Budget</t>
  </si>
  <si>
    <t>FY22 STM  A#5 CPC 5 YEAR PLAN</t>
  </si>
  <si>
    <t>FY20 ART33 COMMUNITY GARDEN</t>
  </si>
  <si>
    <t>Open Space</t>
  </si>
  <si>
    <t>FY20 HISTORIC RESOURCES PHASE II</t>
  </si>
  <si>
    <t>ADMINISTRATIVE EXPENSES</t>
  </si>
  <si>
    <t>FY14 ART34 ATM OPEN SPACE &amp; REC</t>
  </si>
  <si>
    <t>FY18 ART28 PERIMETER PATH PIRONE</t>
  </si>
  <si>
    <t>FY19 ART28 SANDY PD SCHL RESTORE</t>
  </si>
  <si>
    <t>FY20  ART28 STM SANDY PD SCHL RESTORE</t>
  </si>
  <si>
    <t>FY23 ATM A# 26 PIRONE PARK PG</t>
  </si>
  <si>
    <t>FY23 ATM A#28 RECORDS DIGITIZA</t>
  </si>
  <si>
    <t xml:space="preserve">FY22  STM A # 5 ASRSD ATHLETIC FIELDS </t>
  </si>
  <si>
    <t>FY20 ART34 RESTORATION OLD FIRE HOUSE</t>
  </si>
  <si>
    <t>FY21 reservations ART 27</t>
  </si>
  <si>
    <t xml:space="preserve">FY20 Returned Encumbrances </t>
  </si>
  <si>
    <t>FY21 Encumbrances</t>
  </si>
  <si>
    <t>Art29 Historic Resources Inventory</t>
  </si>
  <si>
    <t>Oct 20 STM article8 Sandy Pond School Assoc structural restoration</t>
  </si>
  <si>
    <t>art7 Ayer Affordable Housing Trust</t>
  </si>
  <si>
    <t>FY21 Revenues to date</t>
  </si>
  <si>
    <t>FY21 Expenses to date</t>
  </si>
  <si>
    <t>FY2022 estimated revenues</t>
  </si>
  <si>
    <t>FY2022 estimated expenses</t>
  </si>
  <si>
    <t>Oct 21 art 5 - update CPC 5 year plan</t>
  </si>
  <si>
    <t>Oct 21 art 6 - ASRSD athletic fields</t>
  </si>
  <si>
    <t>FY20 Balances</t>
  </si>
  <si>
    <t>Balances as of June 30, 2021</t>
  </si>
  <si>
    <t>Community Preservation Fund</t>
  </si>
  <si>
    <t>23-32000 &amp; 23-32050</t>
  </si>
  <si>
    <t>23-32100</t>
  </si>
  <si>
    <t>23-32200</t>
  </si>
  <si>
    <t>23-35910</t>
  </si>
  <si>
    <t>23-35900</t>
  </si>
  <si>
    <t>Historic Resources</t>
  </si>
  <si>
    <t>Community Housing</t>
  </si>
  <si>
    <t>Budgetary Reserve</t>
  </si>
  <si>
    <t xml:space="preserve">Undesignated Fund </t>
  </si>
  <si>
    <t>Total Reserves</t>
  </si>
  <si>
    <t>(including conservation)</t>
  </si>
  <si>
    <t>Balance</t>
  </si>
  <si>
    <t>FY23 Budget</t>
  </si>
  <si>
    <t>FY22 reservations - ATM ART 4</t>
  </si>
  <si>
    <t>FY22 Activity:</t>
  </si>
  <si>
    <t>Budget</t>
  </si>
  <si>
    <t xml:space="preserve">Actual </t>
  </si>
  <si>
    <t>Percent Collected to Date</t>
  </si>
  <si>
    <t xml:space="preserve">  FY22 Revenues</t>
  </si>
  <si>
    <t xml:space="preserve">          2022 CPA Surcharge</t>
  </si>
  <si>
    <t xml:space="preserve">          Prior year surcharges</t>
  </si>
  <si>
    <t xml:space="preserve">          Interest on prior year surcharges</t>
  </si>
  <si>
    <t xml:space="preserve">          State Match</t>
  </si>
  <si>
    <t xml:space="preserve">             Total</t>
  </si>
  <si>
    <t xml:space="preserve">  FY22 Expenses:</t>
  </si>
  <si>
    <t xml:space="preserve">   Art 24 - Admin expenses</t>
  </si>
  <si>
    <t xml:space="preserve">   Art 25 - general open space expenses</t>
  </si>
  <si>
    <t xml:space="preserve">  Net</t>
  </si>
  <si>
    <t>actual net will close to</t>
  </si>
  <si>
    <t>Undesignated Fund</t>
  </si>
  <si>
    <t>Balance at 6/30</t>
  </si>
  <si>
    <t>FY21 Reservations Art 27</t>
  </si>
  <si>
    <t>Unreserved</t>
  </si>
  <si>
    <t>CPA Projects</t>
  </si>
  <si>
    <t>Account Number</t>
  </si>
  <si>
    <t>Description</t>
  </si>
  <si>
    <t>23002-57003</t>
  </si>
  <si>
    <t>FY22 STM A#5 CPA Five Year Plan</t>
  </si>
  <si>
    <t>FY20 ATM A#27 Old Fire House</t>
  </si>
  <si>
    <t>23024-57001</t>
  </si>
  <si>
    <t>FY23 ATM #28 RECORDS DIGITIZE</t>
  </si>
  <si>
    <t>23024-57005</t>
  </si>
  <si>
    <t>FY20 ATM HISTORIC PHASE II</t>
  </si>
  <si>
    <t>23024-57008</t>
  </si>
  <si>
    <t>FY19 ATM A#28 SANDY POND SCHL</t>
  </si>
  <si>
    <t>23024-57009</t>
  </si>
  <si>
    <t>FY20 STM A#28 SANDY POND SCHL</t>
  </si>
  <si>
    <t>23025-57002</t>
  </si>
  <si>
    <t>FY23 ATM A#26 PIRONE PARK PG</t>
  </si>
  <si>
    <t>23025-57004</t>
  </si>
  <si>
    <t>FY20 ATM A#33 COMMUNITY GARDEN</t>
  </si>
  <si>
    <t>23025-57006</t>
  </si>
  <si>
    <t>FY14 ATM A#34 OPEN SPACE &amp; REC</t>
  </si>
  <si>
    <t>23025-57007</t>
  </si>
  <si>
    <t>FY18 ATM A#28 PERIMETER PATH P</t>
  </si>
  <si>
    <t>23025-57010</t>
  </si>
  <si>
    <t>FY22 STM A#5 ASRSD ATHL FIELDS</t>
  </si>
  <si>
    <t>23025-57013</t>
  </si>
  <si>
    <t>FY23 A#29 FLANAGAN POND PUBLIC</t>
  </si>
  <si>
    <t>FY23 A#27 COMMUNITY HOUSING TR</t>
  </si>
  <si>
    <t>CPA Reserves</t>
  </si>
  <si>
    <t>Undesignated</t>
  </si>
  <si>
    <t>23002-52000</t>
  </si>
  <si>
    <t>ADMININSTRATIVE EXPENSES</t>
  </si>
  <si>
    <t>23023-57012</t>
  </si>
  <si>
    <t>23023-57011</t>
  </si>
  <si>
    <t>BEGINNING FY 23 BALANCE</t>
  </si>
  <si>
    <t>Minus cpa projects</t>
  </si>
  <si>
    <t>Total remaining</t>
  </si>
  <si>
    <t>23023-57015</t>
  </si>
  <si>
    <t>FY23 STM #3 AFFORDABLE HOUSING</t>
  </si>
  <si>
    <t>23025-57014</t>
  </si>
  <si>
    <t>FY23 STM A#4 1943 HOWITZER</t>
  </si>
  <si>
    <t>Continuing Projects</t>
  </si>
  <si>
    <t>Revenue</t>
  </si>
  <si>
    <t>JE 307 corrected Munis Error</t>
  </si>
  <si>
    <t>Beginning Balance FY22</t>
  </si>
  <si>
    <t>FY22 EXPENSES</t>
  </si>
  <si>
    <t>Balance 06/30/22</t>
  </si>
  <si>
    <t>BEGINNING FY 22 BALANCE</t>
  </si>
  <si>
    <t>Correction made in FY23</t>
  </si>
  <si>
    <t xml:space="preserve">Article 24 Adjustments FY23 </t>
  </si>
  <si>
    <t>Adjusted Balance</t>
  </si>
  <si>
    <t xml:space="preserve">TOTALS: </t>
  </si>
  <si>
    <t>Notes</t>
  </si>
  <si>
    <t>Beginning 
Balance FY23</t>
  </si>
  <si>
    <t>FY23
 EXPENSES</t>
  </si>
  <si>
    <t>23024-57014</t>
  </si>
  <si>
    <t>CRW as of 6/2/23</t>
  </si>
  <si>
    <t>MUNIS 23000/10400</t>
  </si>
  <si>
    <t>As of 7/17/23</t>
  </si>
  <si>
    <t>ORG</t>
  </si>
  <si>
    <t>OBJECT</t>
  </si>
  <si>
    <t>EFF DATE</t>
  </si>
  <si>
    <t>SRC</t>
  </si>
  <si>
    <t>REF1</t>
  </si>
  <si>
    <t>PO/REF2</t>
  </si>
  <si>
    <t>REF3</t>
  </si>
  <si>
    <t>REFERENCE</t>
  </si>
  <si>
    <t>AMOUNT</t>
  </si>
  <si>
    <t/>
  </si>
  <si>
    <t>23000</t>
  </si>
  <si>
    <t>41700</t>
  </si>
  <si>
    <t>INTEREST ON TAXES</t>
  </si>
  <si>
    <t>CRW</t>
  </si>
  <si>
    <t>RE</t>
  </si>
  <si>
    <t>13673</t>
  </si>
  <si>
    <t>WTO</t>
  </si>
  <si>
    <t>cash recpt</t>
  </si>
  <si>
    <t>13677</t>
  </si>
  <si>
    <t>13681</t>
  </si>
  <si>
    <t>13682</t>
  </si>
  <si>
    <t>13683</t>
  </si>
  <si>
    <t>13693</t>
  </si>
  <si>
    <t>13694</t>
  </si>
  <si>
    <t>13697</t>
  </si>
  <si>
    <t>13698</t>
  </si>
  <si>
    <t>13701</t>
  </si>
  <si>
    <t>13703</t>
  </si>
  <si>
    <t>13710</t>
  </si>
  <si>
    <t>13711</t>
  </si>
  <si>
    <t>13715</t>
  </si>
  <si>
    <t>13716</t>
  </si>
  <si>
    <t>13721</t>
  </si>
  <si>
    <t>13724</t>
  </si>
  <si>
    <t>13729</t>
  </si>
  <si>
    <t>13730</t>
  </si>
  <si>
    <t>13731</t>
  </si>
  <si>
    <t>13733</t>
  </si>
  <si>
    <t>13735</t>
  </si>
  <si>
    <t>13737</t>
  </si>
  <si>
    <t>13742</t>
  </si>
  <si>
    <t>13744</t>
  </si>
  <si>
    <t>23002</t>
  </si>
  <si>
    <t>41610</t>
  </si>
  <si>
    <t>CPA SURCHARGE INTEREST</t>
  </si>
  <si>
    <t>GRV</t>
  </si>
  <si>
    <t>2305000060</t>
  </si>
  <si>
    <t>je 525</t>
  </si>
  <si>
    <t>23000/26702</t>
  </si>
  <si>
    <t>23000/41600</t>
  </si>
  <si>
    <t>CREDIT</t>
  </si>
  <si>
    <t>DEBIT</t>
  </si>
  <si>
    <t>CPA-Surcharge</t>
  </si>
  <si>
    <t>Def-Rev-CPA Surchage</t>
  </si>
  <si>
    <t>Beginning 
Balance FY24</t>
  </si>
  <si>
    <t>FY24
 EXPENSES</t>
  </si>
  <si>
    <t xml:space="preserve">Balance
 </t>
  </si>
  <si>
    <t>FY24 ATM A#28 PIRONE PARK PLAYGROUND</t>
  </si>
  <si>
    <t xml:space="preserve">Balance
</t>
  </si>
  <si>
    <t>23024-57011</t>
  </si>
  <si>
    <t>Sub Total</t>
  </si>
  <si>
    <t>FY23 STM #3 AFFORDABLE HOUSING PROJECT</t>
  </si>
  <si>
    <t>FY24 STM #2 AFFORDABLE HOUSING TRUST FUND</t>
  </si>
  <si>
    <t xml:space="preserve">Article 27 &amp; 28
 Adjustments FY24 </t>
  </si>
  <si>
    <t>Adjusted
Balance</t>
  </si>
  <si>
    <t>Minus cpa
projects expenses</t>
  </si>
  <si>
    <t>Remaining Reserved
 For Projects</t>
  </si>
  <si>
    <t>Total 
remaining balance</t>
  </si>
  <si>
    <t>BEGINNING FY24 
BALANCE</t>
  </si>
  <si>
    <t>CLOSE OUT</t>
  </si>
  <si>
    <t>KEEP OPEN</t>
  </si>
  <si>
    <t>CHECKING</t>
  </si>
  <si>
    <t>COMPLETED</t>
  </si>
  <si>
    <t>Definitions:</t>
  </si>
  <si>
    <t>Undesignated is the holding account for monies coming into the CPA Fund account</t>
  </si>
  <si>
    <t>Budgetary Reserve - is where the ~70% goes after the respective 10% for the 3 legal categories are disbursed</t>
  </si>
  <si>
    <t>The 3 legal categories: Open Space, Community Housing and Historic</t>
  </si>
  <si>
    <t>FY23 ATM A#29 FLANAGAN POND PUBLIC</t>
  </si>
  <si>
    <t>APPROVAL 
DATE</t>
  </si>
  <si>
    <t>NOTES</t>
  </si>
  <si>
    <t>VOTED
FUNDING SOURCE</t>
  </si>
  <si>
    <t>Commnity Housing</t>
  </si>
  <si>
    <t>Original
Amount Approved</t>
  </si>
  <si>
    <t>FY20 ATM A#34 Old Fire House - Housing Component</t>
  </si>
  <si>
    <t>FY20 ATM A#34 Old Fire House - Historical Component</t>
  </si>
  <si>
    <t>CLOSE OUT ART 22 FY25</t>
  </si>
  <si>
    <t>As of 3/25/24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</si>
</sst>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yy"/>
    <numFmt numFmtId="165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2" fillId="4" borderId="0" xfId="0" applyFont="1" applyFill="1"/>
    <xf numFmtId="1" fontId="0" fillId="0" borderId="0" xfId="0" applyNumberFormat="1"/>
    <xf numFmtId="4" fontId="0" fillId="0" borderId="0" xfId="0" applyNumberFormat="1"/>
    <xf numFmtId="49" fontId="2" fillId="4" borderId="0" xfId="0" applyNumberFormat="1" applyFont="1" applyFill="1"/>
    <xf numFmtId="7" fontId="2" fillId="4" borderId="0" xfId="0" applyNumberFormat="1" applyFont="1" applyFill="1"/>
    <xf numFmtId="7" fontId="0" fillId="4" borderId="0" xfId="0" applyNumberFormat="1" applyFill="1"/>
    <xf numFmtId="7" fontId="1" fillId="4" borderId="0" xfId="0" applyNumberFormat="1" applyFont="1" applyFill="1"/>
    <xf numFmtId="7" fontId="1" fillId="4" borderId="2" xfId="0" applyNumberFormat="1" applyFont="1" applyFill="1" applyBorder="1"/>
    <xf numFmtId="49" fontId="2" fillId="0" borderId="0" xfId="0" applyNumberFormat="1" applyFont="1"/>
    <xf numFmtId="7" fontId="1" fillId="0" borderId="0" xfId="0" applyNumberFormat="1" applyFont="1"/>
    <xf numFmtId="7" fontId="0" fillId="0" borderId="0" xfId="0" applyNumberFormat="1"/>
    <xf numFmtId="7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7" fontId="2" fillId="0" borderId="0" xfId="0" quotePrefix="1" applyNumberFormat="1" applyFont="1"/>
    <xf numFmtId="7" fontId="0" fillId="0" borderId="0" xfId="0" quotePrefix="1" applyNumberFormat="1"/>
    <xf numFmtId="0" fontId="4" fillId="3" borderId="0" xfId="0" applyFont="1" applyFill="1"/>
    <xf numFmtId="0" fontId="1" fillId="3" borderId="0" xfId="0" applyFont="1" applyFill="1"/>
    <xf numFmtId="9" fontId="0" fillId="0" borderId="0" xfId="0" applyNumberFormat="1"/>
    <xf numFmtId="7" fontId="0" fillId="0" borderId="1" xfId="0" applyNumberFormat="1" applyBorder="1"/>
    <xf numFmtId="9" fontId="0" fillId="0" borderId="1" xfId="0" applyNumberFormat="1" applyBorder="1"/>
    <xf numFmtId="1" fontId="0" fillId="4" borderId="0" xfId="0" applyNumberFormat="1" applyFill="1"/>
    <xf numFmtId="4" fontId="0" fillId="4" borderId="0" xfId="0" applyNumberFormat="1" applyFill="1"/>
    <xf numFmtId="40" fontId="0" fillId="0" borderId="0" xfId="0" applyNumberFormat="1"/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6" borderId="0" xfId="0" applyFill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12" fillId="4" borderId="0" xfId="0" applyNumberFormat="1" applyFont="1" applyFill="1" applyAlignment="1">
      <alignment vertical="top"/>
    </xf>
    <xf numFmtId="14" fontId="0" fillId="4" borderId="0" xfId="0" applyNumberFormat="1" applyFill="1"/>
    <xf numFmtId="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0" fillId="4" borderId="0" xfId="0" applyNumberFormat="1" applyFill="1"/>
    <xf numFmtId="165" fontId="0" fillId="0" borderId="0" xfId="0" applyNumberFormat="1"/>
    <xf numFmtId="0" fontId="5" fillId="0" borderId="0" xfId="0" applyFont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1" fillId="0" borderId="0" xfId="0" applyFont="1"/>
    <xf numFmtId="14" fontId="8" fillId="0" borderId="0" xfId="0" applyNumberFormat="1" applyFont="1" applyAlignment="1">
      <alignment vertical="center"/>
    </xf>
    <xf numFmtId="14" fontId="0" fillId="0" borderId="0" xfId="0" applyNumberFormat="1"/>
    <xf numFmtId="14" fontId="1" fillId="0" borderId="0" xfId="0" applyNumberFormat="1" applyFont="1"/>
    <xf numFmtId="165" fontId="8" fillId="0" borderId="0" xfId="0" applyNumberFormat="1" applyFont="1" applyAlignment="1">
      <alignment vertical="center"/>
    </xf>
    <xf numFmtId="165" fontId="13" fillId="0" borderId="0" xfId="0" applyNumberFormat="1" applyFont="1"/>
    <xf numFmtId="4" fontId="8" fillId="0" borderId="0" xfId="0" applyNumberFormat="1" applyFont="1" applyAlignment="1">
      <alignment horizontal="center" vertical="center"/>
    </xf>
    <xf numFmtId="4" fontId="10" fillId="4" borderId="0" xfId="0" applyNumberFormat="1" applyFont="1" applyFill="1" applyAlignment="1">
      <alignment vertical="center"/>
    </xf>
    <xf numFmtId="4" fontId="8" fillId="0" borderId="0" xfId="0" applyNumberFormat="1" applyFont="1" applyAlignment="1">
      <alignment horizontal="right" vertical="center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zoomScaleNormal="100" workbookViewId="0">
      <selection activeCell="A8" sqref="A8"/>
    </sheetView>
  </sheetViews>
  <sheetFormatPr defaultRowHeight="12.5" x14ac:dyDescent="0.25"/>
  <cols>
    <col min="1" max="1" width="17.26953125" customWidth="1"/>
    <col min="2" max="2" width="12" bestFit="1" customWidth="1"/>
    <col min="3" max="3" width="10.7265625" style="56" bestFit="1" customWidth="1"/>
    <col min="4" max="4" width="49.54296875" bestFit="1" customWidth="1"/>
    <col min="5" max="6" width="12.453125" bestFit="1" customWidth="1"/>
    <col min="7" max="7" width="15" bestFit="1" customWidth="1"/>
    <col min="8" max="8" width="22" bestFit="1" customWidth="1"/>
    <col min="9" max="9" width="5" customWidth="1"/>
    <col min="10" max="10" width="11.54296875" customWidth="1"/>
    <col min="11" max="11" width="18.54296875" customWidth="1"/>
    <col min="12" max="12" width="12.81640625" customWidth="1"/>
    <col min="13" max="13" width="15.7265625" customWidth="1"/>
    <col min="14" max="14" width="14.453125" bestFit="1" customWidth="1"/>
    <col min="15" max="15" width="12" bestFit="1" customWidth="1"/>
    <col min="16" max="16" width="15.1796875" bestFit="1" customWidth="1"/>
    <col min="17" max="17" width="12.453125" customWidth="1"/>
    <col min="18" max="18" width="11.453125" customWidth="1"/>
    <col min="19" max="19" width="15.26953125" bestFit="1" customWidth="1"/>
  </cols>
  <sheetData>
    <row r="1" spans="1:19" ht="21" x14ac:dyDescent="0.25">
      <c r="A1" s="70"/>
      <c r="B1" s="70"/>
      <c r="C1" s="70"/>
      <c r="D1" s="70"/>
      <c r="E1" s="70"/>
      <c r="F1" s="70"/>
      <c r="G1" s="70"/>
      <c r="H1" s="53"/>
      <c r="I1" s="31"/>
      <c r="J1" s="36" t="s">
        <v>91</v>
      </c>
      <c r="K1" s="36"/>
      <c r="L1" s="67" t="s">
        <v>190</v>
      </c>
      <c r="M1" s="67" t="s">
        <v>185</v>
      </c>
      <c r="N1" s="67" t="s">
        <v>186</v>
      </c>
      <c r="O1" s="67" t="s">
        <v>105</v>
      </c>
      <c r="P1" s="67" t="s">
        <v>187</v>
      </c>
      <c r="Q1" s="67" t="s">
        <v>182</v>
      </c>
      <c r="R1" s="67" t="s">
        <v>188</v>
      </c>
      <c r="S1" s="67" t="s">
        <v>189</v>
      </c>
    </row>
    <row r="2" spans="1:19" ht="21" x14ac:dyDescent="0.25">
      <c r="A2" s="70"/>
      <c r="B2" s="70"/>
      <c r="C2" s="70"/>
      <c r="D2" s="70"/>
      <c r="E2" s="70"/>
      <c r="F2" s="70"/>
      <c r="G2" s="70"/>
      <c r="H2" s="53"/>
      <c r="I2" s="31"/>
      <c r="J2" s="36"/>
      <c r="K2" s="36"/>
      <c r="L2" s="67"/>
      <c r="M2" s="67"/>
      <c r="N2" s="67"/>
      <c r="O2" s="67"/>
      <c r="P2" s="67"/>
      <c r="Q2" s="67"/>
      <c r="R2" s="67"/>
      <c r="S2" s="67"/>
    </row>
    <row r="3" spans="1:19" ht="21" x14ac:dyDescent="0.25">
      <c r="A3" s="70"/>
      <c r="B3" s="70"/>
      <c r="C3" s="70"/>
      <c r="D3" s="70"/>
      <c r="E3" s="70"/>
      <c r="F3" s="70"/>
      <c r="G3" s="70"/>
      <c r="H3" s="53"/>
      <c r="I3" s="31"/>
      <c r="J3" s="36"/>
      <c r="K3" s="36"/>
      <c r="L3" s="67"/>
      <c r="M3" s="67"/>
      <c r="N3" s="67"/>
      <c r="O3" s="67"/>
      <c r="P3" s="67"/>
      <c r="Q3" s="67"/>
      <c r="R3" s="67"/>
      <c r="S3" s="67"/>
    </row>
    <row r="4" spans="1:19" ht="15" customHeight="1" x14ac:dyDescent="0.25">
      <c r="A4" s="65" t="s">
        <v>202</v>
      </c>
      <c r="B4" s="65" t="s">
        <v>204</v>
      </c>
      <c r="C4" s="63" t="s">
        <v>200</v>
      </c>
      <c r="D4" s="66" t="s">
        <v>66</v>
      </c>
      <c r="E4" s="65" t="s">
        <v>176</v>
      </c>
      <c r="F4" s="65" t="s">
        <v>177</v>
      </c>
      <c r="G4" s="65" t="s">
        <v>178</v>
      </c>
      <c r="H4" s="65" t="s">
        <v>201</v>
      </c>
      <c r="I4" s="31"/>
      <c r="J4" s="69">
        <v>23025</v>
      </c>
      <c r="K4" s="68" t="s">
        <v>5</v>
      </c>
      <c r="L4" s="62">
        <v>979674.02</v>
      </c>
      <c r="M4" s="62">
        <v>860300</v>
      </c>
      <c r="N4" s="62">
        <f>SUM(L4:M6)</f>
        <v>1839974.02</v>
      </c>
      <c r="O4" s="62"/>
      <c r="P4" s="62">
        <f>SUM(F8:F11)</f>
        <v>-751000</v>
      </c>
      <c r="Q4" s="62">
        <f>SUM(N4:P6)</f>
        <v>1088974.02</v>
      </c>
      <c r="R4" s="62">
        <f>SUM(G8:G11)</f>
        <v>1500</v>
      </c>
      <c r="S4" s="62">
        <f>SUM(Q4-R4)</f>
        <v>1087474.02</v>
      </c>
    </row>
    <row r="5" spans="1:19" ht="12.75" customHeight="1" x14ac:dyDescent="0.25">
      <c r="A5" s="66"/>
      <c r="B5" s="66"/>
      <c r="C5" s="64"/>
      <c r="D5" s="66"/>
      <c r="E5" s="66"/>
      <c r="F5" s="66"/>
      <c r="G5" s="66"/>
      <c r="H5" s="66"/>
      <c r="I5" s="31"/>
      <c r="J5" s="69"/>
      <c r="K5" s="68"/>
      <c r="L5" s="62"/>
      <c r="M5" s="62"/>
      <c r="N5" s="62"/>
      <c r="O5" s="62"/>
      <c r="P5" s="62"/>
      <c r="Q5" s="62"/>
      <c r="R5" s="62"/>
      <c r="S5" s="62"/>
    </row>
    <row r="6" spans="1:19" ht="12.75" customHeight="1" x14ac:dyDescent="0.25">
      <c r="A6" s="66"/>
      <c r="B6" s="66"/>
      <c r="C6" s="64"/>
      <c r="D6" s="66"/>
      <c r="E6" s="66"/>
      <c r="F6" s="66"/>
      <c r="G6" s="66"/>
      <c r="H6" s="66"/>
      <c r="I6" s="31"/>
      <c r="J6" s="69"/>
      <c r="K6" s="68"/>
      <c r="L6" s="62"/>
      <c r="M6" s="62"/>
      <c r="N6" s="62"/>
      <c r="O6" s="62"/>
      <c r="P6" s="62"/>
      <c r="Q6" s="62"/>
      <c r="R6" s="62"/>
      <c r="S6" s="62"/>
    </row>
    <row r="7" spans="1:19" x14ac:dyDescent="0.25">
      <c r="I7" s="31"/>
      <c r="J7" s="69">
        <v>23024</v>
      </c>
      <c r="K7" s="68" t="s">
        <v>36</v>
      </c>
      <c r="L7" s="62">
        <v>75550.39</v>
      </c>
      <c r="M7" s="62">
        <v>110300</v>
      </c>
      <c r="N7" s="62">
        <f>SUM(L7:M10)</f>
        <v>185850.39</v>
      </c>
      <c r="O7" s="62"/>
      <c r="P7" s="62">
        <f>SUM(F13:F17)</f>
        <v>-45712.880000000005</v>
      </c>
      <c r="Q7" s="62">
        <f>SUM(N7:P10)</f>
        <v>140137.51</v>
      </c>
      <c r="R7" s="62">
        <f>SUM(G13:G17)</f>
        <v>57254.44</v>
      </c>
      <c r="S7" s="62">
        <f>SUM(Q7-R7)</f>
        <v>82883.070000000007</v>
      </c>
    </row>
    <row r="8" spans="1:19" ht="14.5" x14ac:dyDescent="0.25">
      <c r="A8" s="1" t="s">
        <v>5</v>
      </c>
      <c r="B8" s="51">
        <v>30000</v>
      </c>
      <c r="C8" s="55">
        <v>41407</v>
      </c>
      <c r="D8" s="34" t="s">
        <v>83</v>
      </c>
      <c r="E8" s="45">
        <v>0</v>
      </c>
      <c r="F8" s="29"/>
      <c r="G8" s="61">
        <f>SUM(E8:F8)</f>
        <v>0</v>
      </c>
      <c r="H8" s="47" t="s">
        <v>191</v>
      </c>
      <c r="I8" s="31"/>
      <c r="J8" s="69"/>
      <c r="K8" s="68"/>
      <c r="L8" s="62"/>
      <c r="M8" s="62"/>
      <c r="N8" s="62"/>
      <c r="O8" s="62"/>
      <c r="P8" s="62"/>
      <c r="Q8" s="62"/>
      <c r="R8" s="62"/>
      <c r="S8" s="62"/>
    </row>
    <row r="9" spans="1:19" ht="14.5" x14ac:dyDescent="0.25">
      <c r="A9" s="1" t="s">
        <v>5</v>
      </c>
      <c r="B9" s="51">
        <v>72000</v>
      </c>
      <c r="C9" s="55">
        <v>42863</v>
      </c>
      <c r="D9" s="34" t="s">
        <v>85</v>
      </c>
      <c r="E9" s="45">
        <v>0</v>
      </c>
      <c r="F9" s="29"/>
      <c r="G9" s="61">
        <f>SUM(E9:F9)</f>
        <v>0</v>
      </c>
      <c r="H9" s="47" t="s">
        <v>191</v>
      </c>
      <c r="I9" s="31"/>
      <c r="J9" s="69"/>
      <c r="K9" s="68"/>
      <c r="L9" s="62"/>
      <c r="M9" s="62"/>
      <c r="N9" s="62"/>
      <c r="O9" s="62"/>
      <c r="P9" s="62"/>
      <c r="Q9" s="62"/>
      <c r="R9" s="62"/>
      <c r="S9" s="62"/>
    </row>
    <row r="10" spans="1:19" ht="14.5" x14ac:dyDescent="0.25">
      <c r="A10" s="1" t="s">
        <v>5</v>
      </c>
      <c r="B10" s="51">
        <v>25000</v>
      </c>
      <c r="C10" s="55">
        <v>44676</v>
      </c>
      <c r="D10" s="34" t="s">
        <v>199</v>
      </c>
      <c r="E10" s="45">
        <v>2500</v>
      </c>
      <c r="F10" s="46">
        <v>-1000</v>
      </c>
      <c r="G10" s="47">
        <f>SUM(E10:F10)</f>
        <v>1500</v>
      </c>
      <c r="H10" s="47" t="s">
        <v>192</v>
      </c>
      <c r="I10" s="31"/>
      <c r="J10" s="69"/>
      <c r="K10" s="68"/>
      <c r="L10" s="62"/>
      <c r="M10" s="62"/>
      <c r="N10" s="62"/>
      <c r="O10" s="62"/>
      <c r="P10" s="62"/>
      <c r="Q10" s="62"/>
      <c r="R10" s="62"/>
      <c r="S10" s="62"/>
    </row>
    <row r="11" spans="1:19" ht="14.5" x14ac:dyDescent="0.25">
      <c r="A11" s="1" t="s">
        <v>5</v>
      </c>
      <c r="B11" s="51">
        <v>750000</v>
      </c>
      <c r="C11" s="55">
        <v>45040</v>
      </c>
      <c r="D11" s="34" t="s">
        <v>179</v>
      </c>
      <c r="E11" s="45">
        <v>750000</v>
      </c>
      <c r="F11" s="46">
        <v>-750000</v>
      </c>
      <c r="G11" s="47">
        <f>SUM(E11:F11)</f>
        <v>0</v>
      </c>
      <c r="H11" s="47"/>
      <c r="I11" s="31"/>
      <c r="J11" s="69">
        <v>23023</v>
      </c>
      <c r="K11" s="68" t="s">
        <v>37</v>
      </c>
      <c r="L11" s="62">
        <v>279358</v>
      </c>
      <c r="M11" s="62">
        <v>110300</v>
      </c>
      <c r="N11" s="62">
        <f>SUM(L11:M13)</f>
        <v>389658</v>
      </c>
      <c r="O11" s="62"/>
      <c r="P11" s="62">
        <f>SUM(F20:F21)</f>
        <v>-200000</v>
      </c>
      <c r="Q11" s="62">
        <f>SUM(N11:P13)</f>
        <v>189658</v>
      </c>
      <c r="R11" s="62">
        <f>SUM(G19:G21)</f>
        <v>160000</v>
      </c>
      <c r="S11" s="62">
        <f>SUM(Q11-R11)</f>
        <v>29658</v>
      </c>
    </row>
    <row r="12" spans="1:19" x14ac:dyDescent="0.25">
      <c r="I12" s="31"/>
      <c r="J12" s="69"/>
      <c r="K12" s="68"/>
      <c r="L12" s="62"/>
      <c r="M12" s="62"/>
      <c r="N12" s="62"/>
      <c r="O12" s="62"/>
      <c r="P12" s="62"/>
      <c r="Q12" s="62"/>
      <c r="R12" s="62"/>
      <c r="S12" s="62"/>
    </row>
    <row r="13" spans="1:19" ht="14.5" x14ac:dyDescent="0.25">
      <c r="A13" s="1" t="s">
        <v>36</v>
      </c>
      <c r="B13" s="51">
        <v>25000</v>
      </c>
      <c r="C13" s="55">
        <v>44676</v>
      </c>
      <c r="D13" s="34" t="s">
        <v>71</v>
      </c>
      <c r="E13" s="45">
        <v>16025</v>
      </c>
      <c r="F13" s="46">
        <v>-13365</v>
      </c>
      <c r="G13" s="47">
        <f>SUM(E13:F13)</f>
        <v>2660</v>
      </c>
      <c r="H13" s="47" t="s">
        <v>192</v>
      </c>
      <c r="I13" s="31"/>
      <c r="J13" s="69"/>
      <c r="K13" s="68"/>
      <c r="L13" s="62"/>
      <c r="M13" s="62"/>
      <c r="N13" s="62"/>
      <c r="O13" s="62"/>
      <c r="P13" s="62"/>
      <c r="Q13" s="62"/>
      <c r="R13" s="62"/>
      <c r="S13" s="62"/>
    </row>
    <row r="14" spans="1:19" ht="14.5" x14ac:dyDescent="0.25">
      <c r="A14" s="1" t="s">
        <v>36</v>
      </c>
      <c r="B14" s="51">
        <v>20000</v>
      </c>
      <c r="C14" s="55">
        <v>43598</v>
      </c>
      <c r="D14" s="34" t="s">
        <v>73</v>
      </c>
      <c r="E14" s="45">
        <v>7500</v>
      </c>
      <c r="F14" s="46"/>
      <c r="G14" s="47">
        <f>SUM(E14:F14)</f>
        <v>7500</v>
      </c>
      <c r="H14" s="47" t="s">
        <v>193</v>
      </c>
      <c r="I14" s="31"/>
      <c r="J14" s="69">
        <v>23002</v>
      </c>
      <c r="K14" s="68" t="s">
        <v>38</v>
      </c>
      <c r="L14" s="62">
        <v>1633188.23</v>
      </c>
      <c r="M14" s="62">
        <v>-1043316.25</v>
      </c>
      <c r="N14" s="62">
        <f>SUM(L14:M16)</f>
        <v>589871.98</v>
      </c>
      <c r="O14" s="62">
        <v>792361.08</v>
      </c>
      <c r="P14" s="62">
        <f>SUM(F23:F24)</f>
        <v>-12910.75</v>
      </c>
      <c r="Q14" s="62">
        <f>SUM(N14:P16)</f>
        <v>1369322.31</v>
      </c>
      <c r="R14" s="62">
        <f>SUM(G23:G25)</f>
        <v>432239.25</v>
      </c>
      <c r="S14" s="62">
        <f>SUM(Q14-R14)</f>
        <v>937083.06</v>
      </c>
    </row>
    <row r="15" spans="1:19" ht="14.5" x14ac:dyDescent="0.25">
      <c r="A15" s="1" t="s">
        <v>36</v>
      </c>
      <c r="B15" s="51">
        <v>108000</v>
      </c>
      <c r="C15" s="55">
        <v>43766</v>
      </c>
      <c r="D15" s="34" t="s">
        <v>77</v>
      </c>
      <c r="E15" s="45">
        <v>32347.88</v>
      </c>
      <c r="F15" s="46">
        <v>-32347.88</v>
      </c>
      <c r="G15" s="47">
        <f>SUM(E15:F15)</f>
        <v>0</v>
      </c>
      <c r="H15" s="47" t="s">
        <v>194</v>
      </c>
      <c r="I15" s="31"/>
      <c r="J15" s="69"/>
      <c r="K15" s="68"/>
      <c r="L15" s="62"/>
      <c r="M15" s="62"/>
      <c r="N15" s="62"/>
      <c r="O15" s="62"/>
      <c r="P15" s="62"/>
      <c r="Q15" s="62"/>
      <c r="R15" s="62"/>
      <c r="S15" s="62"/>
    </row>
    <row r="16" spans="1:19" ht="14.5" x14ac:dyDescent="0.25">
      <c r="A16" s="1" t="s">
        <v>36</v>
      </c>
      <c r="B16" s="51">
        <v>40000</v>
      </c>
      <c r="C16" s="55">
        <v>43598</v>
      </c>
      <c r="D16" s="34" t="s">
        <v>206</v>
      </c>
      <c r="E16" s="45">
        <v>40000</v>
      </c>
      <c r="F16" s="29"/>
      <c r="G16" s="47">
        <f>SUM(E16:F16)</f>
        <v>40000</v>
      </c>
      <c r="H16" s="47" t="s">
        <v>207</v>
      </c>
      <c r="I16" s="31"/>
      <c r="J16" s="69"/>
      <c r="K16" s="68"/>
      <c r="L16" s="62"/>
      <c r="M16" s="62"/>
      <c r="N16" s="62"/>
      <c r="O16" s="62"/>
      <c r="P16" s="62"/>
      <c r="Q16" s="62"/>
      <c r="R16" s="62"/>
      <c r="S16" s="62"/>
    </row>
    <row r="17" spans="1:19" ht="14.5" x14ac:dyDescent="0.25">
      <c r="A17" s="1" t="s">
        <v>36</v>
      </c>
      <c r="B17" s="51">
        <v>32232</v>
      </c>
      <c r="C17" s="55">
        <v>44858</v>
      </c>
      <c r="D17" s="34" t="s">
        <v>103</v>
      </c>
      <c r="E17" s="45">
        <v>7094.44</v>
      </c>
      <c r="F17" s="46"/>
      <c r="G17" s="47">
        <f>SUM(E17:F18)</f>
        <v>7094.44</v>
      </c>
      <c r="H17" s="47"/>
      <c r="I17" s="31"/>
      <c r="J17" s="52"/>
      <c r="K17" s="32"/>
      <c r="L17" s="33"/>
      <c r="M17" s="33"/>
      <c r="N17" s="33"/>
      <c r="O17" s="33"/>
      <c r="P17" s="33"/>
      <c r="Q17" s="33"/>
      <c r="R17" s="33"/>
      <c r="S17" s="33"/>
    </row>
    <row r="18" spans="1:19" ht="14.5" x14ac:dyDescent="0.25">
      <c r="B18" s="51"/>
      <c r="D18" s="34"/>
      <c r="E18" s="45"/>
      <c r="F18" s="46"/>
      <c r="G18" s="47"/>
      <c r="H18" s="47"/>
      <c r="I18" s="31"/>
      <c r="J18" s="69">
        <v>23000</v>
      </c>
      <c r="K18" s="68" t="s">
        <v>92</v>
      </c>
      <c r="L18" s="62">
        <v>754533.75</v>
      </c>
      <c r="M18" s="62">
        <v>-37583.75</v>
      </c>
      <c r="N18" s="62">
        <f>SUM(L18:M20)</f>
        <v>716950</v>
      </c>
      <c r="O18" s="62">
        <v>2667.32</v>
      </c>
      <c r="P18" s="62"/>
      <c r="Q18" s="62">
        <f>SUM(N18:P20)</f>
        <v>719617.32</v>
      </c>
      <c r="R18" s="62"/>
      <c r="S18" s="62">
        <f>SUM(Q18-R18)</f>
        <v>719617.32</v>
      </c>
    </row>
    <row r="19" spans="1:19" ht="14.5" x14ac:dyDescent="0.25">
      <c r="A19" s="1" t="s">
        <v>203</v>
      </c>
      <c r="B19" s="51">
        <v>150000</v>
      </c>
      <c r="C19" s="55">
        <v>43598</v>
      </c>
      <c r="D19" s="34" t="s">
        <v>205</v>
      </c>
      <c r="E19" s="45">
        <v>150000</v>
      </c>
      <c r="F19" s="29"/>
      <c r="G19" s="47">
        <f>SUM(E19:F19)</f>
        <v>150000</v>
      </c>
      <c r="H19" s="47" t="s">
        <v>207</v>
      </c>
      <c r="I19" s="31"/>
      <c r="J19" s="69"/>
      <c r="K19" s="68"/>
      <c r="L19" s="62"/>
      <c r="M19" s="62"/>
      <c r="N19" s="62"/>
      <c r="O19" s="62"/>
      <c r="P19" s="62"/>
      <c r="Q19" s="62"/>
      <c r="R19" s="62"/>
      <c r="S19" s="62"/>
    </row>
    <row r="20" spans="1:19" ht="14.5" x14ac:dyDescent="0.25">
      <c r="A20" s="1" t="s">
        <v>203</v>
      </c>
      <c r="B20" s="59">
        <v>10000</v>
      </c>
      <c r="C20" s="55">
        <v>44858</v>
      </c>
      <c r="D20" s="34" t="s">
        <v>183</v>
      </c>
      <c r="E20" s="46">
        <v>10000</v>
      </c>
      <c r="F20" s="46"/>
      <c r="G20" s="47">
        <f>SUM(E20:F20)</f>
        <v>10000</v>
      </c>
      <c r="H20" s="47"/>
      <c r="I20" s="31"/>
      <c r="J20" s="69"/>
      <c r="K20" s="68"/>
      <c r="L20" s="62"/>
      <c r="M20" s="62"/>
      <c r="N20" s="62"/>
      <c r="O20" s="62"/>
      <c r="P20" s="62"/>
      <c r="Q20" s="62"/>
      <c r="R20" s="62"/>
      <c r="S20" s="62"/>
    </row>
    <row r="21" spans="1:19" ht="14.5" x14ac:dyDescent="0.25">
      <c r="A21" s="1" t="s">
        <v>203</v>
      </c>
      <c r="B21" s="51">
        <v>200000</v>
      </c>
      <c r="C21" s="55">
        <v>45222</v>
      </c>
      <c r="D21" s="34" t="s">
        <v>184</v>
      </c>
      <c r="E21" s="45">
        <v>200000</v>
      </c>
      <c r="F21" s="46">
        <v>-200000</v>
      </c>
      <c r="G21" s="47">
        <f>SUM(E21:F21)</f>
        <v>0</v>
      </c>
      <c r="H21" s="47"/>
      <c r="I21" s="31"/>
      <c r="J21" s="71" t="s">
        <v>114</v>
      </c>
      <c r="K21" s="71"/>
      <c r="L21" s="27">
        <f t="shared" ref="L21:S21" si="0">SUM(L4:L20)</f>
        <v>3722304.3899999997</v>
      </c>
      <c r="M21" s="27">
        <f t="shared" si="0"/>
        <v>0</v>
      </c>
      <c r="N21" s="27">
        <f t="shared" si="0"/>
        <v>3722304.39</v>
      </c>
      <c r="O21" s="27">
        <f t="shared" si="0"/>
        <v>795028.39999999991</v>
      </c>
      <c r="P21" s="27">
        <f t="shared" si="0"/>
        <v>-1009623.63</v>
      </c>
      <c r="Q21" s="27">
        <f t="shared" si="0"/>
        <v>3507709.1599999997</v>
      </c>
      <c r="R21" s="27">
        <f t="shared" si="0"/>
        <v>650993.68999999994</v>
      </c>
      <c r="S21" s="27">
        <f t="shared" si="0"/>
        <v>2856715.47</v>
      </c>
    </row>
    <row r="22" spans="1:19" ht="14.5" x14ac:dyDescent="0.25">
      <c r="A22" s="1"/>
      <c r="B22" s="51"/>
      <c r="C22" s="55"/>
      <c r="D22" s="34"/>
      <c r="E22" s="45"/>
      <c r="F22" s="46"/>
      <c r="G22" s="47"/>
      <c r="H22" s="47"/>
      <c r="I22" s="31"/>
      <c r="K22" s="3"/>
      <c r="Q22" s="28"/>
    </row>
    <row r="23" spans="1:19" ht="14.5" x14ac:dyDescent="0.25">
      <c r="A23" s="1" t="s">
        <v>38</v>
      </c>
      <c r="B23" s="51">
        <v>55150</v>
      </c>
      <c r="C23" s="55">
        <v>45040</v>
      </c>
      <c r="D23" s="34" t="s">
        <v>94</v>
      </c>
      <c r="E23" s="45">
        <v>55150</v>
      </c>
      <c r="F23" s="46">
        <v>-12910.75</v>
      </c>
      <c r="G23" s="47">
        <f>SUM(E23:F23)</f>
        <v>42239.25</v>
      </c>
      <c r="H23" s="47"/>
      <c r="I23" s="31"/>
      <c r="K23" s="3"/>
      <c r="L23" s="7"/>
      <c r="M23" s="7"/>
      <c r="N23" s="7"/>
      <c r="O23" s="7"/>
      <c r="Q23" s="7">
        <v>3507709.16</v>
      </c>
      <c r="R23" s="1" t="s">
        <v>120</v>
      </c>
      <c r="S23" s="7"/>
    </row>
    <row r="24" spans="1:19" ht="14.5" x14ac:dyDescent="0.3">
      <c r="A24" s="1" t="s">
        <v>38</v>
      </c>
      <c r="B24" s="51">
        <v>21000</v>
      </c>
      <c r="C24" s="55">
        <v>44494</v>
      </c>
      <c r="D24" s="34" t="s">
        <v>68</v>
      </c>
      <c r="E24" s="45">
        <v>0</v>
      </c>
      <c r="F24" s="46"/>
      <c r="G24" s="61">
        <f>SUM(E24:F24)</f>
        <v>0</v>
      </c>
      <c r="H24" s="47" t="s">
        <v>191</v>
      </c>
      <c r="I24" s="31"/>
      <c r="Q24" s="28">
        <f>SUM(Q21-Q23)</f>
        <v>-4.6566128730773926E-10</v>
      </c>
      <c r="R24" s="38" t="s">
        <v>208</v>
      </c>
    </row>
    <row r="25" spans="1:19" ht="14.5" x14ac:dyDescent="0.25">
      <c r="A25" s="1" t="s">
        <v>38</v>
      </c>
      <c r="B25" s="59">
        <v>390000</v>
      </c>
      <c r="C25" s="55">
        <v>44858</v>
      </c>
      <c r="D25" s="34" t="s">
        <v>183</v>
      </c>
      <c r="E25" s="46">
        <v>390000</v>
      </c>
      <c r="F25" s="46"/>
      <c r="G25" s="47">
        <f>SUM(E25:F25)</f>
        <v>390000</v>
      </c>
      <c r="H25" s="47"/>
      <c r="I25" s="31"/>
      <c r="M25" s="7">
        <f>SUM(M4:M10)</f>
        <v>970600</v>
      </c>
    </row>
    <row r="26" spans="1:19" ht="14.5" x14ac:dyDescent="0.25">
      <c r="A26" s="1"/>
      <c r="B26" s="51"/>
      <c r="C26" s="55"/>
      <c r="D26" s="34"/>
      <c r="E26" s="45"/>
      <c r="F26" s="46"/>
      <c r="G26" s="47"/>
      <c r="H26" s="47"/>
      <c r="I26" s="31"/>
      <c r="L26" s="7"/>
      <c r="M26" s="7"/>
      <c r="N26" s="7"/>
      <c r="O26" s="7"/>
      <c r="R26" s="7"/>
      <c r="S26" s="7"/>
    </row>
    <row r="27" spans="1:19" ht="14.5" x14ac:dyDescent="0.3">
      <c r="A27" s="34"/>
      <c r="B27" s="34"/>
      <c r="C27" s="55"/>
      <c r="D27" s="34"/>
      <c r="E27" s="33">
        <f>SUM(E8:E26)</f>
        <v>1660617.3199999998</v>
      </c>
      <c r="F27" s="33">
        <f t="shared" ref="F27" si="1">SUM(F8:F26)</f>
        <v>-1009623.63</v>
      </c>
      <c r="G27" s="33">
        <f>SUM(G8:G26)</f>
        <v>650993.68999999994</v>
      </c>
      <c r="H27" s="47"/>
      <c r="I27" s="31"/>
      <c r="J27" s="54" t="s">
        <v>195</v>
      </c>
      <c r="K27" s="54"/>
    </row>
    <row r="28" spans="1:19" ht="14.5" x14ac:dyDescent="0.3">
      <c r="A28" s="34"/>
      <c r="B28" s="34"/>
      <c r="C28" s="55"/>
      <c r="D28" s="58"/>
      <c r="E28" s="45"/>
      <c r="F28" s="46"/>
      <c r="G28" s="47"/>
      <c r="H28" s="47"/>
      <c r="I28" s="31"/>
      <c r="J28" s="54"/>
      <c r="K28" s="54" t="s">
        <v>196</v>
      </c>
    </row>
    <row r="29" spans="1:19" ht="14.5" x14ac:dyDescent="0.3">
      <c r="A29" s="54"/>
      <c r="B29" s="54"/>
      <c r="C29" s="57"/>
      <c r="D29" s="7"/>
      <c r="E29" s="45"/>
      <c r="I29" s="31"/>
      <c r="J29" s="54"/>
      <c r="K29" s="54" t="s">
        <v>197</v>
      </c>
    </row>
    <row r="30" spans="1:19" ht="14.5" x14ac:dyDescent="0.3">
      <c r="A30" s="34"/>
      <c r="B30" s="34"/>
      <c r="C30" s="55"/>
      <c r="D30" s="34"/>
      <c r="E30" s="45"/>
      <c r="F30" s="46"/>
      <c r="G30" s="47"/>
      <c r="H30" s="47"/>
      <c r="I30" s="31"/>
      <c r="J30" s="54"/>
      <c r="K30" s="54" t="s">
        <v>198</v>
      </c>
    </row>
    <row r="31" spans="1:19" ht="14.5" x14ac:dyDescent="0.25">
      <c r="A31" s="34"/>
      <c r="B31" s="34"/>
      <c r="C31" s="55"/>
      <c r="D31" s="34"/>
      <c r="E31" s="45"/>
      <c r="F31" s="46"/>
      <c r="G31" s="47"/>
      <c r="H31" s="47"/>
      <c r="I31" s="31"/>
      <c r="L31" s="1"/>
      <c r="M31" s="1"/>
    </row>
    <row r="32" spans="1:19" ht="14.5" x14ac:dyDescent="0.3">
      <c r="A32" s="34"/>
      <c r="B32" s="34"/>
      <c r="C32" s="55"/>
      <c r="D32" s="34"/>
      <c r="E32" s="45"/>
      <c r="F32" s="46"/>
      <c r="G32" s="47"/>
      <c r="H32" s="47"/>
      <c r="I32" s="31"/>
      <c r="J32" s="54"/>
    </row>
    <row r="33" spans="1:19" ht="14.5" x14ac:dyDescent="0.25">
      <c r="A33" s="34"/>
      <c r="B33" s="34"/>
      <c r="C33" s="55"/>
      <c r="D33" s="34"/>
      <c r="E33" s="45"/>
      <c r="F33" s="46"/>
      <c r="G33" s="47"/>
      <c r="H33" s="47"/>
      <c r="I33" s="31"/>
      <c r="L33" s="40"/>
      <c r="M33" s="40"/>
      <c r="N33" s="40"/>
      <c r="O33" s="41"/>
      <c r="P33" s="40"/>
      <c r="Q33" s="40"/>
      <c r="R33" s="40"/>
      <c r="S33" s="40"/>
    </row>
    <row r="34" spans="1:19" ht="12.75" customHeight="1" x14ac:dyDescent="0.25">
      <c r="A34" s="34"/>
      <c r="B34" s="34"/>
      <c r="C34" s="55"/>
      <c r="D34" s="34"/>
      <c r="E34" s="45"/>
      <c r="F34" s="46"/>
      <c r="G34" s="47"/>
      <c r="H34" s="47"/>
    </row>
    <row r="35" spans="1:19" ht="12.75" customHeight="1" x14ac:dyDescent="0.25">
      <c r="A35" s="60"/>
      <c r="B35" s="60"/>
      <c r="C35" s="60"/>
      <c r="D35" s="34"/>
      <c r="E35" s="60"/>
    </row>
    <row r="36" spans="1:19" ht="12.75" customHeight="1" x14ac:dyDescent="0.25">
      <c r="A36" s="60"/>
      <c r="B36" s="60"/>
      <c r="C36" s="60"/>
      <c r="D36" s="34"/>
      <c r="E36" s="60"/>
      <c r="F36" s="29"/>
      <c r="G36" s="35"/>
      <c r="H36" s="35"/>
    </row>
    <row r="37" spans="1:19" ht="12.75" customHeight="1" x14ac:dyDescent="0.25">
      <c r="A37" s="60"/>
      <c r="C37" s="60"/>
      <c r="E37" s="60"/>
    </row>
    <row r="38" spans="1:19" ht="12.75" customHeight="1" x14ac:dyDescent="0.25">
      <c r="A38" s="60"/>
      <c r="C38" s="60"/>
      <c r="E38" s="60"/>
    </row>
    <row r="39" spans="1:19" ht="14.5" x14ac:dyDescent="0.25">
      <c r="A39" s="60"/>
      <c r="C39" s="60"/>
      <c r="E39" s="60"/>
    </row>
    <row r="40" spans="1:19" ht="14.5" x14ac:dyDescent="0.25">
      <c r="A40" s="60"/>
      <c r="C40" s="60"/>
      <c r="E40" s="60"/>
    </row>
    <row r="41" spans="1:19" x14ac:dyDescent="0.25">
      <c r="C41" s="7"/>
    </row>
    <row r="42" spans="1:19" x14ac:dyDescent="0.25">
      <c r="C42" s="7"/>
    </row>
    <row r="43" spans="1:19" x14ac:dyDescent="0.25">
      <c r="C43" s="7"/>
    </row>
  </sheetData>
  <mergeCells count="68">
    <mergeCell ref="N14:N16"/>
    <mergeCell ref="J21:K21"/>
    <mergeCell ref="R14:R16"/>
    <mergeCell ref="S14:S16"/>
    <mergeCell ref="J18:J20"/>
    <mergeCell ref="K18:K20"/>
    <mergeCell ref="L18:L20"/>
    <mergeCell ref="M18:M20"/>
    <mergeCell ref="O18:O20"/>
    <mergeCell ref="P18:P20"/>
    <mergeCell ref="Q18:Q20"/>
    <mergeCell ref="O14:O16"/>
    <mergeCell ref="P14:P16"/>
    <mergeCell ref="Q14:Q16"/>
    <mergeCell ref="R18:R20"/>
    <mergeCell ref="S18:S20"/>
    <mergeCell ref="R7:R10"/>
    <mergeCell ref="S7:S10"/>
    <mergeCell ref="O11:O13"/>
    <mergeCell ref="P11:P13"/>
    <mergeCell ref="Q11:Q13"/>
    <mergeCell ref="R4:R6"/>
    <mergeCell ref="S4:S6"/>
    <mergeCell ref="Q4:Q6"/>
    <mergeCell ref="J11:J13"/>
    <mergeCell ref="K11:K13"/>
    <mergeCell ref="L11:L13"/>
    <mergeCell ref="M11:M13"/>
    <mergeCell ref="N11:N13"/>
    <mergeCell ref="L4:L6"/>
    <mergeCell ref="M4:M6"/>
    <mergeCell ref="N4:N6"/>
    <mergeCell ref="O4:O6"/>
    <mergeCell ref="P4:P6"/>
    <mergeCell ref="R11:R13"/>
    <mergeCell ref="S11:S13"/>
    <mergeCell ref="J7:J10"/>
    <mergeCell ref="R1:R3"/>
    <mergeCell ref="B4:B6"/>
    <mergeCell ref="S1:S3"/>
    <mergeCell ref="D4:D6"/>
    <mergeCell ref="E4:E6"/>
    <mergeCell ref="F4:F6"/>
    <mergeCell ref="G4:G6"/>
    <mergeCell ref="J4:J6"/>
    <mergeCell ref="K4:K6"/>
    <mergeCell ref="A1:G3"/>
    <mergeCell ref="L1:L3"/>
    <mergeCell ref="M1:M3"/>
    <mergeCell ref="N1:N3"/>
    <mergeCell ref="O1:O3"/>
    <mergeCell ref="P1:P3"/>
    <mergeCell ref="N18:N20"/>
    <mergeCell ref="C4:C6"/>
    <mergeCell ref="H4:H6"/>
    <mergeCell ref="A4:A6"/>
    <mergeCell ref="Q1:Q3"/>
    <mergeCell ref="K7:K10"/>
    <mergeCell ref="L7:L10"/>
    <mergeCell ref="M7:M10"/>
    <mergeCell ref="N7:N10"/>
    <mergeCell ref="O7:O10"/>
    <mergeCell ref="P7:P10"/>
    <mergeCell ref="Q7:Q10"/>
    <mergeCell ref="J14:J16"/>
    <mergeCell ref="K14:K16"/>
    <mergeCell ref="L14:L16"/>
    <mergeCell ref="M14:M16"/>
  </mergeCells>
  <printOptions horizontalCentered="1"/>
  <pageMargins left="0.2" right="0.2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117"/>
  <sheetViews>
    <sheetView zoomScaleNormal="100" workbookViewId="0">
      <selection activeCell="C34" sqref="C34:C36"/>
    </sheetView>
  </sheetViews>
  <sheetFormatPr defaultRowHeight="12.5" x14ac:dyDescent="0.25"/>
  <cols>
    <col min="1" max="1" width="16" bestFit="1" customWidth="1"/>
    <col min="2" max="2" width="34.54296875" bestFit="1" customWidth="1"/>
    <col min="3" max="3" width="12.7265625" bestFit="1" customWidth="1"/>
    <col min="4" max="4" width="11.81640625" bestFit="1" customWidth="1"/>
    <col min="5" max="5" width="11.1796875" bestFit="1" customWidth="1"/>
    <col min="6" max="6" width="2.54296875" customWidth="1"/>
    <col min="7" max="7" width="8" customWidth="1"/>
    <col min="8" max="8" width="19.1796875" bestFit="1" customWidth="1"/>
    <col min="9" max="10" width="14.7265625" customWidth="1"/>
    <col min="11" max="11" width="14.453125" bestFit="1" customWidth="1"/>
    <col min="12" max="12" width="12.7265625" bestFit="1" customWidth="1"/>
    <col min="13" max="13" width="8.7265625" bestFit="1" customWidth="1"/>
    <col min="14" max="14" width="11.81640625" bestFit="1" customWidth="1"/>
    <col min="15" max="15" width="13.453125" bestFit="1" customWidth="1"/>
    <col min="16" max="16" width="12.1796875" bestFit="1" customWidth="1"/>
  </cols>
  <sheetData>
    <row r="1" spans="1:16" ht="25.5" customHeight="1" x14ac:dyDescent="0.25">
      <c r="A1" s="70" t="s">
        <v>64</v>
      </c>
      <c r="B1" s="70"/>
      <c r="C1" s="70"/>
      <c r="D1" s="70"/>
      <c r="E1" s="70"/>
      <c r="F1" s="31"/>
      <c r="G1" s="36" t="s">
        <v>91</v>
      </c>
      <c r="H1" s="36"/>
      <c r="I1" s="67" t="s">
        <v>97</v>
      </c>
      <c r="J1" s="67" t="s">
        <v>112</v>
      </c>
      <c r="K1" s="67" t="s">
        <v>113</v>
      </c>
      <c r="L1" s="67" t="s">
        <v>105</v>
      </c>
      <c r="M1" s="67" t="s">
        <v>119</v>
      </c>
      <c r="N1" s="67" t="s">
        <v>98</v>
      </c>
      <c r="O1" s="67" t="s">
        <v>99</v>
      </c>
      <c r="P1" s="67" t="s">
        <v>115</v>
      </c>
    </row>
    <row r="2" spans="1:16" ht="12.75" customHeight="1" x14ac:dyDescent="0.25">
      <c r="A2" s="70"/>
      <c r="B2" s="70"/>
      <c r="C2" s="70"/>
      <c r="D2" s="70"/>
      <c r="E2" s="70"/>
      <c r="F2" s="31"/>
      <c r="G2" s="36"/>
      <c r="H2" s="36"/>
      <c r="I2" s="67"/>
      <c r="J2" s="67"/>
      <c r="K2" s="67"/>
      <c r="L2" s="67"/>
      <c r="M2" s="67"/>
      <c r="N2" s="67"/>
      <c r="O2" s="67"/>
      <c r="P2" s="67"/>
    </row>
    <row r="3" spans="1:16" ht="12.75" customHeight="1" x14ac:dyDescent="0.25">
      <c r="A3" s="70"/>
      <c r="B3" s="70"/>
      <c r="C3" s="70"/>
      <c r="D3" s="70"/>
      <c r="E3" s="70"/>
      <c r="F3" s="31"/>
      <c r="G3" s="36"/>
      <c r="H3" s="36"/>
      <c r="I3" s="67"/>
      <c r="J3" s="67"/>
      <c r="K3" s="67"/>
      <c r="L3" s="67"/>
      <c r="M3" s="67"/>
      <c r="N3" s="67"/>
      <c r="O3" s="67"/>
      <c r="P3" s="67"/>
    </row>
    <row r="4" spans="1:16" ht="12.75" customHeight="1" x14ac:dyDescent="0.25">
      <c r="A4" s="66" t="s">
        <v>65</v>
      </c>
      <c r="B4" s="66" t="s">
        <v>66</v>
      </c>
      <c r="C4" s="65" t="s">
        <v>116</v>
      </c>
      <c r="D4" s="65" t="s">
        <v>117</v>
      </c>
      <c r="E4" s="65" t="s">
        <v>180</v>
      </c>
      <c r="F4" s="31"/>
      <c r="G4" s="69">
        <v>23025</v>
      </c>
      <c r="H4" s="68" t="s">
        <v>5</v>
      </c>
      <c r="I4" s="72">
        <v>1193077.73</v>
      </c>
      <c r="J4" s="72">
        <v>510370</v>
      </c>
      <c r="K4" s="72">
        <f t="shared" ref="K4" si="0">SUM(I4:J6)</f>
        <v>1703447.73</v>
      </c>
      <c r="L4" s="72"/>
      <c r="M4" s="72"/>
      <c r="N4" s="72">
        <f>SUM(D37:D54)</f>
        <v>-723773.71</v>
      </c>
      <c r="O4" s="72">
        <f>SUM(K4:N6)</f>
        <v>979674.02</v>
      </c>
    </row>
    <row r="5" spans="1:16" ht="12.75" customHeight="1" x14ac:dyDescent="0.25">
      <c r="A5" s="66"/>
      <c r="B5" s="66"/>
      <c r="C5" s="66"/>
      <c r="D5" s="66"/>
      <c r="E5" s="66"/>
      <c r="F5" s="31"/>
      <c r="G5" s="69"/>
      <c r="H5" s="68"/>
      <c r="I5" s="72"/>
      <c r="J5" s="72"/>
      <c r="K5" s="72"/>
      <c r="L5" s="72"/>
      <c r="M5" s="72"/>
      <c r="N5" s="72"/>
      <c r="O5" s="72"/>
    </row>
    <row r="6" spans="1:16" ht="12.75" customHeight="1" x14ac:dyDescent="0.25">
      <c r="A6" s="66"/>
      <c r="B6" s="66"/>
      <c r="C6" s="66"/>
      <c r="D6" s="66"/>
      <c r="E6" s="66"/>
      <c r="F6" s="31"/>
      <c r="G6" s="69"/>
      <c r="H6" s="68"/>
      <c r="I6" s="72"/>
      <c r="J6" s="72"/>
      <c r="K6" s="72"/>
      <c r="L6" s="72"/>
      <c r="M6" s="72"/>
      <c r="N6" s="72"/>
      <c r="O6" s="72"/>
    </row>
    <row r="7" spans="1:16" ht="12.75" customHeight="1" x14ac:dyDescent="0.25">
      <c r="A7" s="68" t="s">
        <v>93</v>
      </c>
      <c r="B7" s="73" t="s">
        <v>94</v>
      </c>
      <c r="C7" s="72">
        <v>33300</v>
      </c>
      <c r="D7" s="76">
        <v>-5144.8999999999996</v>
      </c>
      <c r="E7" s="75">
        <f>SUM(C7:D9)</f>
        <v>28155.1</v>
      </c>
      <c r="F7" s="31"/>
      <c r="G7" s="69">
        <v>23023</v>
      </c>
      <c r="H7" s="68" t="s">
        <v>37</v>
      </c>
      <c r="I7" s="72">
        <v>228988</v>
      </c>
      <c r="J7" s="72">
        <v>110370</v>
      </c>
      <c r="K7" s="72">
        <f t="shared" ref="K7" si="1">SUM(I7:J9)</f>
        <v>339358</v>
      </c>
      <c r="L7" s="72"/>
      <c r="M7" s="72"/>
      <c r="N7" s="72">
        <f>SUM(D13:D18,D55)</f>
        <v>-60000</v>
      </c>
      <c r="O7" s="72">
        <f>SUM(K7:N9)</f>
        <v>279358</v>
      </c>
    </row>
    <row r="8" spans="1:16" ht="12.75" customHeight="1" x14ac:dyDescent="0.25">
      <c r="A8" s="68"/>
      <c r="B8" s="73"/>
      <c r="C8" s="72"/>
      <c r="D8" s="76"/>
      <c r="E8" s="75"/>
      <c r="F8" s="31"/>
      <c r="G8" s="69"/>
      <c r="H8" s="68"/>
      <c r="I8" s="72"/>
      <c r="J8" s="72"/>
      <c r="K8" s="72"/>
      <c r="L8" s="72"/>
      <c r="M8" s="72"/>
      <c r="N8" s="72"/>
      <c r="O8" s="72"/>
    </row>
    <row r="9" spans="1:16" ht="12.75" customHeight="1" x14ac:dyDescent="0.25">
      <c r="A9" s="68"/>
      <c r="B9" s="73"/>
      <c r="C9" s="72"/>
      <c r="D9" s="76"/>
      <c r="E9" s="75"/>
      <c r="F9" s="31"/>
      <c r="G9" s="69"/>
      <c r="H9" s="68"/>
      <c r="I9" s="72"/>
      <c r="J9" s="72"/>
      <c r="K9" s="72"/>
      <c r="L9" s="72"/>
      <c r="M9" s="72"/>
      <c r="N9" s="72"/>
      <c r="O9" s="72"/>
    </row>
    <row r="10" spans="1:16" ht="12.75" customHeight="1" x14ac:dyDescent="0.25">
      <c r="A10" s="68" t="s">
        <v>67</v>
      </c>
      <c r="B10" s="73" t="s">
        <v>68</v>
      </c>
      <c r="C10" s="72">
        <v>4300</v>
      </c>
      <c r="D10" s="76">
        <v>-3400</v>
      </c>
      <c r="E10" s="75">
        <f>SUM(C10:D12)</f>
        <v>900</v>
      </c>
      <c r="F10" s="31"/>
      <c r="G10" s="69">
        <v>23024</v>
      </c>
      <c r="H10" s="68" t="s">
        <v>36</v>
      </c>
      <c r="I10" s="72">
        <v>172745.45</v>
      </c>
      <c r="J10" s="72">
        <v>110370</v>
      </c>
      <c r="K10" s="72">
        <f t="shared" ref="K10" si="2">SUM(I10:J12)</f>
        <v>283115.45</v>
      </c>
      <c r="L10" s="72"/>
      <c r="M10" s="72"/>
      <c r="N10" s="72">
        <f>SUM(D19:D36)</f>
        <v>-207565.06</v>
      </c>
      <c r="O10" s="72">
        <f>SUM(K10:N12)</f>
        <v>75550.390000000014</v>
      </c>
    </row>
    <row r="11" spans="1:16" ht="12.75" customHeight="1" x14ac:dyDescent="0.25">
      <c r="A11" s="68"/>
      <c r="B11" s="73"/>
      <c r="C11" s="72"/>
      <c r="D11" s="76"/>
      <c r="E11" s="75"/>
      <c r="F11" s="31"/>
      <c r="G11" s="69"/>
      <c r="H11" s="68"/>
      <c r="I11" s="72"/>
      <c r="J11" s="72"/>
      <c r="K11" s="72"/>
      <c r="L11" s="72"/>
      <c r="M11" s="72"/>
      <c r="N11" s="72"/>
      <c r="O11" s="72"/>
    </row>
    <row r="12" spans="1:16" ht="12.75" customHeight="1" x14ac:dyDescent="0.25">
      <c r="A12" s="68"/>
      <c r="B12" s="73"/>
      <c r="C12" s="72"/>
      <c r="D12" s="76"/>
      <c r="E12" s="75"/>
      <c r="F12" s="31"/>
      <c r="G12" s="69"/>
      <c r="H12" s="68"/>
      <c r="I12" s="72"/>
      <c r="J12" s="72"/>
      <c r="K12" s="72"/>
      <c r="L12" s="72"/>
      <c r="M12" s="72"/>
      <c r="N12" s="72"/>
      <c r="O12" s="72"/>
    </row>
    <row r="13" spans="1:16" ht="12.75" customHeight="1" x14ac:dyDescent="0.25">
      <c r="A13" s="68" t="s">
        <v>96</v>
      </c>
      <c r="B13" s="73" t="s">
        <v>69</v>
      </c>
      <c r="C13" s="72">
        <v>150000</v>
      </c>
      <c r="D13" s="74"/>
      <c r="E13" s="75">
        <f>SUM(C13:D15)</f>
        <v>150000</v>
      </c>
      <c r="F13" s="31"/>
      <c r="G13" s="69">
        <v>23002</v>
      </c>
      <c r="H13" s="68" t="s">
        <v>38</v>
      </c>
      <c r="I13" s="72">
        <v>1864362.33</v>
      </c>
      <c r="J13" s="72">
        <v>-1319792.6399999999</v>
      </c>
      <c r="K13" s="72">
        <f t="shared" ref="K13" si="3">SUM(I13:J15)</f>
        <v>544569.69000000018</v>
      </c>
      <c r="L13" s="72">
        <v>1097163.44</v>
      </c>
      <c r="M13" s="72"/>
      <c r="N13" s="72">
        <f>SUM(D7:D12)</f>
        <v>-8544.9</v>
      </c>
      <c r="O13" s="72">
        <f>SUM(K13:N15)</f>
        <v>1633188.2300000002</v>
      </c>
    </row>
    <row r="14" spans="1:16" ht="12.75" customHeight="1" x14ac:dyDescent="0.25">
      <c r="A14" s="68"/>
      <c r="B14" s="73"/>
      <c r="C14" s="72"/>
      <c r="D14" s="74"/>
      <c r="E14" s="75"/>
      <c r="F14" s="31"/>
      <c r="G14" s="69"/>
      <c r="H14" s="68"/>
      <c r="I14" s="72"/>
      <c r="J14" s="72"/>
      <c r="K14" s="72"/>
      <c r="L14" s="72"/>
      <c r="M14" s="72"/>
      <c r="N14" s="72"/>
      <c r="O14" s="72"/>
    </row>
    <row r="15" spans="1:16" ht="12.75" customHeight="1" x14ac:dyDescent="0.25">
      <c r="A15" s="68"/>
      <c r="B15" s="73"/>
      <c r="C15" s="72"/>
      <c r="D15" s="74"/>
      <c r="E15" s="75"/>
      <c r="F15" s="31"/>
      <c r="G15" s="69"/>
      <c r="H15" s="68"/>
      <c r="I15" s="72"/>
      <c r="J15" s="72"/>
      <c r="K15" s="72"/>
      <c r="L15" s="72"/>
      <c r="M15" s="72"/>
      <c r="N15" s="72"/>
      <c r="O15" s="72"/>
    </row>
    <row r="16" spans="1:16" ht="12.75" customHeight="1" x14ac:dyDescent="0.25">
      <c r="A16" s="68" t="s">
        <v>100</v>
      </c>
      <c r="B16" s="73" t="s">
        <v>101</v>
      </c>
      <c r="C16" s="72">
        <v>400000</v>
      </c>
      <c r="D16" s="76"/>
      <c r="E16" s="75">
        <f>SUM(C16:D18)</f>
        <v>400000</v>
      </c>
      <c r="F16" s="31"/>
      <c r="G16" s="69">
        <v>23000</v>
      </c>
      <c r="H16" s="68" t="s">
        <v>92</v>
      </c>
      <c r="I16" s="72">
        <v>163905.35999999999</v>
      </c>
      <c r="J16" s="72">
        <v>588682.64</v>
      </c>
      <c r="K16" s="72">
        <f>SUM(I16:J18)</f>
        <v>752588</v>
      </c>
      <c r="L16" s="72">
        <v>1945.75</v>
      </c>
      <c r="M16" s="72"/>
      <c r="N16" s="72"/>
      <c r="O16" s="72">
        <f>SUM(K16:N18)</f>
        <v>754533.75</v>
      </c>
    </row>
    <row r="17" spans="1:16" ht="12.75" customHeight="1" x14ac:dyDescent="0.25">
      <c r="A17" s="68"/>
      <c r="B17" s="73"/>
      <c r="C17" s="72"/>
      <c r="D17" s="76"/>
      <c r="E17" s="75"/>
      <c r="F17" s="31"/>
      <c r="G17" s="69"/>
      <c r="H17" s="68"/>
      <c r="I17" s="72"/>
      <c r="J17" s="72"/>
      <c r="K17" s="72"/>
      <c r="L17" s="72"/>
      <c r="M17" s="72"/>
      <c r="N17" s="72"/>
      <c r="O17" s="72"/>
    </row>
    <row r="18" spans="1:16" ht="12.75" customHeight="1" x14ac:dyDescent="0.25">
      <c r="A18" s="68"/>
      <c r="B18" s="73"/>
      <c r="C18" s="72"/>
      <c r="D18" s="76"/>
      <c r="E18" s="75"/>
      <c r="F18" s="31"/>
      <c r="G18" s="69"/>
      <c r="H18" s="68"/>
      <c r="I18" s="72"/>
      <c r="J18" s="72"/>
      <c r="K18" s="72"/>
      <c r="L18" s="72"/>
      <c r="M18" s="72"/>
      <c r="N18" s="72"/>
      <c r="O18" s="72"/>
    </row>
    <row r="19" spans="1:16" ht="12.75" customHeight="1" x14ac:dyDescent="0.25">
      <c r="A19" s="68" t="s">
        <v>70</v>
      </c>
      <c r="B19" s="73" t="s">
        <v>71</v>
      </c>
      <c r="C19" s="72">
        <v>25000</v>
      </c>
      <c r="D19" s="76">
        <v>-8975</v>
      </c>
      <c r="E19" s="75">
        <f>SUM(C19:D21)</f>
        <v>16025</v>
      </c>
      <c r="F19" s="31"/>
      <c r="G19" s="71" t="s">
        <v>114</v>
      </c>
      <c r="H19" s="71"/>
      <c r="I19" s="50">
        <f t="shared" ref="I19:O19" si="4">SUM(I4:I18)</f>
        <v>3623078.8699999996</v>
      </c>
      <c r="J19" s="50">
        <f t="shared" si="4"/>
        <v>0</v>
      </c>
      <c r="K19" s="50">
        <f t="shared" si="4"/>
        <v>3623078.87</v>
      </c>
      <c r="L19" s="50">
        <f t="shared" si="4"/>
        <v>1099109.19</v>
      </c>
      <c r="M19" s="50"/>
      <c r="N19" s="50">
        <f t="shared" si="4"/>
        <v>-999883.67</v>
      </c>
      <c r="O19" s="50">
        <f t="shared" si="4"/>
        <v>3722304.3900000006</v>
      </c>
    </row>
    <row r="20" spans="1:16" ht="12.75" customHeight="1" x14ac:dyDescent="0.25">
      <c r="A20" s="68"/>
      <c r="B20" s="73"/>
      <c r="C20" s="72"/>
      <c r="D20" s="76"/>
      <c r="E20" s="75"/>
      <c r="F20" s="31"/>
      <c r="H20" s="3"/>
      <c r="I20" s="51"/>
      <c r="J20" s="51"/>
      <c r="K20" s="51"/>
      <c r="L20" s="51"/>
      <c r="M20" s="51"/>
      <c r="N20" s="51"/>
      <c r="O20" s="51"/>
    </row>
    <row r="21" spans="1:16" ht="12.75" customHeight="1" x14ac:dyDescent="0.25">
      <c r="A21" s="68"/>
      <c r="B21" s="73"/>
      <c r="C21" s="72"/>
      <c r="D21" s="76"/>
      <c r="E21" s="75"/>
      <c r="F21" s="31"/>
      <c r="H21" s="3"/>
      <c r="I21" s="51"/>
      <c r="J21" s="51"/>
      <c r="K21" s="51"/>
      <c r="L21" s="51"/>
      <c r="M21" s="51"/>
      <c r="N21" s="51"/>
      <c r="O21" s="51">
        <v>3722304.39</v>
      </c>
      <c r="P21" s="1" t="s">
        <v>120</v>
      </c>
    </row>
    <row r="22" spans="1:16" ht="12.75" customHeight="1" x14ac:dyDescent="0.3">
      <c r="A22" s="68" t="s">
        <v>72</v>
      </c>
      <c r="B22" s="73" t="s">
        <v>73</v>
      </c>
      <c r="C22" s="72">
        <v>15937.5</v>
      </c>
      <c r="D22" s="76">
        <v>-8437.5</v>
      </c>
      <c r="E22" s="75">
        <f>SUM(C22:D24)</f>
        <v>7500</v>
      </c>
      <c r="F22" s="31"/>
      <c r="O22" s="28">
        <f>SUM(O19-O21)</f>
        <v>4.6566128730773926E-10</v>
      </c>
      <c r="P22" s="38" t="s">
        <v>121</v>
      </c>
    </row>
    <row r="23" spans="1:16" ht="12.75" customHeight="1" x14ac:dyDescent="0.25">
      <c r="A23" s="68"/>
      <c r="B23" s="73"/>
      <c r="C23" s="72"/>
      <c r="D23" s="76"/>
      <c r="E23" s="75"/>
      <c r="F23" s="31"/>
      <c r="I23" s="7"/>
      <c r="J23" s="7"/>
      <c r="K23" s="7"/>
      <c r="L23" s="7"/>
      <c r="M23" s="7"/>
      <c r="O23" s="28">
        <f>SUM(O20-O22)</f>
        <v>-4.6566128730773926E-10</v>
      </c>
    </row>
    <row r="24" spans="1:16" ht="12.75" customHeight="1" x14ac:dyDescent="0.25">
      <c r="A24" s="68"/>
      <c r="B24" s="73"/>
      <c r="C24" s="72"/>
      <c r="D24" s="76"/>
      <c r="E24" s="75"/>
      <c r="F24" s="31"/>
    </row>
    <row r="25" spans="1:16" ht="12.75" customHeight="1" x14ac:dyDescent="0.25">
      <c r="A25" s="68" t="s">
        <v>74</v>
      </c>
      <c r="B25" s="73" t="s">
        <v>75</v>
      </c>
      <c r="C25" s="72">
        <v>10022.879999999999</v>
      </c>
      <c r="D25" s="76">
        <v>-10022.879999999999</v>
      </c>
      <c r="E25" s="75">
        <f>SUM(C25:D27)</f>
        <v>0</v>
      </c>
      <c r="F25" s="31"/>
      <c r="I25" s="7"/>
      <c r="J25" s="7"/>
      <c r="K25" s="7"/>
      <c r="L25" s="7"/>
      <c r="M25" s="7"/>
    </row>
    <row r="26" spans="1:16" ht="12.75" customHeight="1" x14ac:dyDescent="0.25">
      <c r="A26" s="68"/>
      <c r="B26" s="73"/>
      <c r="C26" s="72"/>
      <c r="D26" s="76"/>
      <c r="E26" s="75"/>
      <c r="F26" s="31"/>
    </row>
    <row r="27" spans="1:16" ht="12.75" customHeight="1" x14ac:dyDescent="0.25">
      <c r="A27" s="68"/>
      <c r="B27" s="73"/>
      <c r="C27" s="72"/>
      <c r="D27" s="76"/>
      <c r="E27" s="75"/>
      <c r="F27" s="31"/>
    </row>
    <row r="28" spans="1:16" ht="12.75" customHeight="1" x14ac:dyDescent="0.25">
      <c r="A28" s="68" t="s">
        <v>76</v>
      </c>
      <c r="B28" s="73" t="s">
        <v>77</v>
      </c>
      <c r="C28" s="72">
        <v>187340</v>
      </c>
      <c r="D28" s="76">
        <v>-154992.12</v>
      </c>
      <c r="E28" s="75">
        <f>SUM(C28:D30)</f>
        <v>32347.880000000005</v>
      </c>
      <c r="F28" s="31"/>
    </row>
    <row r="29" spans="1:16" ht="12.75" customHeight="1" x14ac:dyDescent="0.25">
      <c r="A29" s="68"/>
      <c r="B29" s="73"/>
      <c r="C29" s="72"/>
      <c r="D29" s="76"/>
      <c r="E29" s="75"/>
      <c r="F29" s="31"/>
    </row>
    <row r="30" spans="1:16" ht="12.75" customHeight="1" x14ac:dyDescent="0.25">
      <c r="A30" s="68"/>
      <c r="B30" s="73"/>
      <c r="C30" s="72"/>
      <c r="D30" s="76"/>
      <c r="E30" s="75"/>
      <c r="F30" s="31"/>
      <c r="I30" s="1"/>
      <c r="J30" s="1"/>
    </row>
    <row r="31" spans="1:16" ht="12.75" customHeight="1" x14ac:dyDescent="0.25">
      <c r="A31" s="68" t="s">
        <v>181</v>
      </c>
      <c r="B31" s="73" t="s">
        <v>69</v>
      </c>
      <c r="C31" s="72">
        <v>40000</v>
      </c>
      <c r="D31" s="74"/>
      <c r="E31" s="75">
        <f>SUM(C31:D33)</f>
        <v>40000</v>
      </c>
      <c r="F31" s="31"/>
    </row>
    <row r="32" spans="1:16" ht="12.75" customHeight="1" x14ac:dyDescent="0.25">
      <c r="A32" s="68"/>
      <c r="B32" s="73"/>
      <c r="C32" s="72"/>
      <c r="D32" s="74"/>
      <c r="E32" s="75"/>
      <c r="F32" s="31"/>
    </row>
    <row r="33" spans="1:6" ht="12.75" customHeight="1" x14ac:dyDescent="0.25">
      <c r="A33" s="68"/>
      <c r="B33" s="73"/>
      <c r="C33" s="72"/>
      <c r="D33" s="74"/>
      <c r="E33" s="75"/>
      <c r="F33" s="31"/>
    </row>
    <row r="34" spans="1:6" ht="12.75" customHeight="1" x14ac:dyDescent="0.25">
      <c r="A34" s="68" t="s">
        <v>118</v>
      </c>
      <c r="B34" s="73" t="s">
        <v>103</v>
      </c>
      <c r="C34" s="72">
        <v>32232</v>
      </c>
      <c r="D34" s="76">
        <v>-25137.56</v>
      </c>
      <c r="E34" s="75">
        <f>SUM(C34:D36)</f>
        <v>7094.4399999999987</v>
      </c>
      <c r="F34" s="31"/>
    </row>
    <row r="35" spans="1:6" ht="12.75" customHeight="1" x14ac:dyDescent="0.25">
      <c r="A35" s="68"/>
      <c r="B35" s="73"/>
      <c r="C35" s="72"/>
      <c r="D35" s="76"/>
      <c r="E35" s="75"/>
      <c r="F35" s="31"/>
    </row>
    <row r="36" spans="1:6" ht="12.75" customHeight="1" x14ac:dyDescent="0.25">
      <c r="A36" s="68"/>
      <c r="B36" s="73"/>
      <c r="C36" s="72"/>
      <c r="D36" s="76"/>
      <c r="E36" s="75"/>
      <c r="F36" s="31"/>
    </row>
    <row r="37" spans="1:6" ht="12.75" customHeight="1" x14ac:dyDescent="0.25">
      <c r="A37" s="68" t="s">
        <v>78</v>
      </c>
      <c r="B37" s="73" t="s">
        <v>79</v>
      </c>
      <c r="C37" s="72">
        <v>400000</v>
      </c>
      <c r="D37" s="76">
        <v>-400000</v>
      </c>
      <c r="E37" s="75">
        <f>SUM(C37:D39)</f>
        <v>0</v>
      </c>
      <c r="F37" s="31"/>
    </row>
    <row r="38" spans="1:6" ht="12.75" customHeight="1" x14ac:dyDescent="0.25">
      <c r="A38" s="68"/>
      <c r="B38" s="73"/>
      <c r="C38" s="72"/>
      <c r="D38" s="76"/>
      <c r="E38" s="75"/>
      <c r="F38" s="31"/>
    </row>
    <row r="39" spans="1:6" ht="12.75" customHeight="1" x14ac:dyDescent="0.25">
      <c r="A39" s="68"/>
      <c r="B39" s="73"/>
      <c r="C39" s="72"/>
      <c r="D39" s="76"/>
      <c r="E39" s="75"/>
      <c r="F39" s="31"/>
    </row>
    <row r="40" spans="1:6" ht="12.75" customHeight="1" x14ac:dyDescent="0.25">
      <c r="A40" s="68" t="s">
        <v>80</v>
      </c>
      <c r="B40" s="73" t="s">
        <v>81</v>
      </c>
      <c r="C40" s="72">
        <v>1273.71</v>
      </c>
      <c r="D40" s="76">
        <v>-1273.71</v>
      </c>
      <c r="E40" s="75">
        <f>SUM(C40:D42)</f>
        <v>0</v>
      </c>
      <c r="F40" s="31"/>
    </row>
    <row r="41" spans="1:6" ht="12.75" customHeight="1" x14ac:dyDescent="0.25">
      <c r="A41" s="68"/>
      <c r="B41" s="73"/>
      <c r="C41" s="72"/>
      <c r="D41" s="76"/>
      <c r="E41" s="75"/>
      <c r="F41" s="31"/>
    </row>
    <row r="42" spans="1:6" ht="12.75" customHeight="1" x14ac:dyDescent="0.25">
      <c r="A42" s="68"/>
      <c r="B42" s="73"/>
      <c r="C42" s="72"/>
      <c r="D42" s="76"/>
      <c r="E42" s="75"/>
      <c r="F42" s="31"/>
    </row>
    <row r="43" spans="1:6" ht="12.75" customHeight="1" x14ac:dyDescent="0.25">
      <c r="A43" s="68" t="s">
        <v>82</v>
      </c>
      <c r="B43" s="73" t="s">
        <v>83</v>
      </c>
      <c r="C43" s="72">
        <v>11161.32</v>
      </c>
      <c r="D43" s="74"/>
      <c r="E43" s="75">
        <f>SUM(C43:D45)</f>
        <v>11161.32</v>
      </c>
      <c r="F43" s="31"/>
    </row>
    <row r="44" spans="1:6" ht="12.75" customHeight="1" x14ac:dyDescent="0.25">
      <c r="A44" s="68"/>
      <c r="B44" s="73"/>
      <c r="C44" s="72"/>
      <c r="D44" s="74"/>
      <c r="E44" s="75"/>
      <c r="F44" s="31"/>
    </row>
    <row r="45" spans="1:6" ht="12.75" customHeight="1" x14ac:dyDescent="0.25">
      <c r="A45" s="68"/>
      <c r="B45" s="73"/>
      <c r="C45" s="72"/>
      <c r="D45" s="74"/>
      <c r="E45" s="75"/>
      <c r="F45" s="31"/>
    </row>
    <row r="46" spans="1:6" ht="12.75" customHeight="1" x14ac:dyDescent="0.25">
      <c r="A46" s="68" t="s">
        <v>84</v>
      </c>
      <c r="B46" s="73" t="s">
        <v>85</v>
      </c>
      <c r="C46" s="72">
        <v>7050.39</v>
      </c>
      <c r="D46" s="74"/>
      <c r="E46" s="75">
        <f>SUM(C46:D48)</f>
        <v>7050.39</v>
      </c>
      <c r="F46" s="31"/>
    </row>
    <row r="47" spans="1:6" ht="12.75" customHeight="1" x14ac:dyDescent="0.25">
      <c r="A47" s="68"/>
      <c r="B47" s="73"/>
      <c r="C47" s="72"/>
      <c r="D47" s="74"/>
      <c r="E47" s="75"/>
      <c r="F47" s="31"/>
    </row>
    <row r="48" spans="1:6" ht="12.75" customHeight="1" x14ac:dyDescent="0.25">
      <c r="A48" s="68"/>
      <c r="B48" s="73"/>
      <c r="C48" s="72"/>
      <c r="D48" s="74"/>
      <c r="E48" s="75"/>
      <c r="F48" s="31"/>
    </row>
    <row r="49" spans="1:8" ht="12.75" customHeight="1" x14ac:dyDescent="0.25">
      <c r="A49" s="68" t="s">
        <v>86</v>
      </c>
      <c r="B49" s="73" t="s">
        <v>87</v>
      </c>
      <c r="C49" s="72">
        <v>300000</v>
      </c>
      <c r="D49" s="76">
        <v>-300000</v>
      </c>
      <c r="E49" s="75">
        <f>SUM(C49:D51)</f>
        <v>0</v>
      </c>
      <c r="F49" s="31"/>
    </row>
    <row r="50" spans="1:8" ht="12.75" customHeight="1" x14ac:dyDescent="0.25">
      <c r="A50" s="68"/>
      <c r="B50" s="73"/>
      <c r="C50" s="72"/>
      <c r="D50" s="76"/>
      <c r="E50" s="75"/>
      <c r="F50" s="31"/>
      <c r="G50" s="77"/>
      <c r="H50" s="78"/>
    </row>
    <row r="51" spans="1:8" ht="12.75" customHeight="1" x14ac:dyDescent="0.25">
      <c r="A51" s="68"/>
      <c r="B51" s="73"/>
      <c r="C51" s="72"/>
      <c r="D51" s="76"/>
      <c r="E51" s="75"/>
      <c r="F51" s="31"/>
    </row>
    <row r="52" spans="1:8" ht="12.75" customHeight="1" x14ac:dyDescent="0.25">
      <c r="A52" s="68" t="s">
        <v>88</v>
      </c>
      <c r="B52" s="73" t="s">
        <v>89</v>
      </c>
      <c r="C52" s="72">
        <v>25000</v>
      </c>
      <c r="D52" s="76">
        <v>-22500</v>
      </c>
      <c r="E52" s="75">
        <f>SUM(C52:D54)</f>
        <v>2500</v>
      </c>
      <c r="F52" s="31"/>
    </row>
    <row r="53" spans="1:8" ht="12.75" customHeight="1" x14ac:dyDescent="0.25">
      <c r="A53" s="68"/>
      <c r="B53" s="73"/>
      <c r="C53" s="72"/>
      <c r="D53" s="76"/>
      <c r="E53" s="75"/>
      <c r="F53" s="31"/>
    </row>
    <row r="54" spans="1:8" ht="12.75" customHeight="1" x14ac:dyDescent="0.25">
      <c r="A54" s="68"/>
      <c r="B54" s="73"/>
      <c r="C54" s="72"/>
      <c r="D54" s="76"/>
      <c r="E54" s="75"/>
      <c r="F54" s="31"/>
    </row>
    <row r="55" spans="1:8" ht="12.75" customHeight="1" x14ac:dyDescent="0.25">
      <c r="A55" s="68" t="s">
        <v>95</v>
      </c>
      <c r="B55" s="73" t="s">
        <v>90</v>
      </c>
      <c r="C55" s="72">
        <v>60000</v>
      </c>
      <c r="D55" s="76">
        <v>-60000</v>
      </c>
      <c r="E55" s="75">
        <f t="shared" ref="E55" si="5">SUM(C55:D57)</f>
        <v>0</v>
      </c>
      <c r="F55" s="31"/>
    </row>
    <row r="56" spans="1:8" ht="12.75" customHeight="1" x14ac:dyDescent="0.25">
      <c r="A56" s="68"/>
      <c r="B56" s="73"/>
      <c r="C56" s="72"/>
      <c r="D56" s="76"/>
      <c r="E56" s="75"/>
      <c r="F56" s="31"/>
    </row>
    <row r="57" spans="1:8" ht="12.75" customHeight="1" x14ac:dyDescent="0.25">
      <c r="A57" s="68"/>
      <c r="B57" s="73"/>
      <c r="C57" s="72"/>
      <c r="D57" s="76"/>
      <c r="E57" s="75"/>
      <c r="F57" s="31"/>
    </row>
    <row r="58" spans="1:8" ht="12.75" customHeight="1" x14ac:dyDescent="0.25">
      <c r="A58" s="32"/>
      <c r="B58" s="34"/>
      <c r="C58" s="48">
        <f>SUM(C7:C57)</f>
        <v>1702617.7999999998</v>
      </c>
      <c r="D58" s="49">
        <f>SUM(D7:D57)</f>
        <v>-999883.66999999993</v>
      </c>
      <c r="E58" s="49">
        <f>SUM(E7:E57)</f>
        <v>702734.12999999989</v>
      </c>
      <c r="F58" s="31"/>
    </row>
    <row r="59" spans="1:8" ht="12.75" customHeight="1" x14ac:dyDescent="0.25">
      <c r="A59" s="32"/>
      <c r="B59" s="34"/>
      <c r="C59" s="33"/>
      <c r="D59" s="29"/>
      <c r="E59" s="35"/>
      <c r="F59" s="31"/>
    </row>
    <row r="60" spans="1:8" ht="12.75" customHeight="1" x14ac:dyDescent="0.25">
      <c r="A60" s="32"/>
      <c r="B60" s="34"/>
      <c r="C60" s="33"/>
      <c r="D60" s="29"/>
      <c r="E60" s="35"/>
      <c r="F60" s="31"/>
    </row>
    <row r="61" spans="1:8" ht="12.75" customHeight="1" x14ac:dyDescent="0.25">
      <c r="A61" s="32"/>
      <c r="B61" s="34"/>
      <c r="C61" s="33"/>
      <c r="D61" s="29"/>
      <c r="E61" s="35"/>
      <c r="F61" s="31"/>
    </row>
    <row r="62" spans="1:8" ht="12.75" customHeight="1" x14ac:dyDescent="0.25">
      <c r="A62" s="32"/>
      <c r="B62" s="34"/>
      <c r="C62" s="33"/>
      <c r="D62" s="29"/>
      <c r="E62" s="35"/>
      <c r="F62" s="31"/>
    </row>
    <row r="63" spans="1:8" ht="12.75" customHeight="1" x14ac:dyDescent="0.25">
      <c r="A63" s="32"/>
      <c r="B63" s="34"/>
      <c r="C63" s="33"/>
      <c r="D63" s="29"/>
      <c r="E63" s="35"/>
      <c r="F63" s="31"/>
    </row>
    <row r="64" spans="1:8" ht="12.75" customHeight="1" x14ac:dyDescent="0.25">
      <c r="A64" s="32"/>
      <c r="B64" s="34"/>
      <c r="C64" s="33"/>
      <c r="D64" s="29"/>
      <c r="E64" s="35"/>
      <c r="F64" s="31"/>
    </row>
    <row r="65" spans="1:17" ht="14.5" x14ac:dyDescent="0.25">
      <c r="A65" s="32"/>
      <c r="B65" s="34"/>
      <c r="C65" s="33"/>
      <c r="D65" s="29"/>
      <c r="E65" s="35"/>
    </row>
    <row r="66" spans="1:17" ht="14.5" x14ac:dyDescent="0.25">
      <c r="A66" s="32"/>
      <c r="B66" s="34"/>
      <c r="C66" s="33"/>
      <c r="D66" s="29"/>
      <c r="E66" s="35"/>
    </row>
    <row r="67" spans="1:17" ht="14.5" x14ac:dyDescent="0.25">
      <c r="A67" s="32"/>
      <c r="B67" s="34"/>
      <c r="C67" s="33"/>
      <c r="D67" s="29"/>
      <c r="E67" s="35"/>
    </row>
    <row r="68" spans="1:17" ht="14.5" x14ac:dyDescent="0.25">
      <c r="A68" s="32"/>
      <c r="B68" s="34"/>
      <c r="C68" s="33"/>
      <c r="D68" s="29"/>
      <c r="E68" s="35"/>
    </row>
    <row r="69" spans="1:17" ht="14.5" x14ac:dyDescent="0.25">
      <c r="A69" s="32"/>
      <c r="B69" s="34"/>
      <c r="C69" s="33"/>
      <c r="D69" s="29"/>
      <c r="E69" s="35"/>
    </row>
    <row r="70" spans="1:17" ht="14.5" x14ac:dyDescent="0.25">
      <c r="A70" s="29"/>
      <c r="B70" s="29"/>
      <c r="C70" s="30"/>
      <c r="D70" s="30"/>
      <c r="E70" s="30"/>
    </row>
    <row r="71" spans="1:17" ht="14.5" x14ac:dyDescent="0.25">
      <c r="A71" s="29"/>
      <c r="B71" s="29"/>
      <c r="C71" s="29"/>
      <c r="D71" s="29"/>
      <c r="E71" s="29"/>
    </row>
    <row r="79" spans="1:17" ht="13" x14ac:dyDescent="0.25">
      <c r="H79" s="39" t="s">
        <v>122</v>
      </c>
      <c r="I79" s="39" t="s">
        <v>123</v>
      </c>
      <c r="J79" s="39" t="s">
        <v>0</v>
      </c>
      <c r="K79" s="39" t="s">
        <v>124</v>
      </c>
      <c r="L79" s="39" t="s">
        <v>125</v>
      </c>
      <c r="M79" s="39" t="s">
        <v>126</v>
      </c>
      <c r="N79" s="39" t="s">
        <v>127</v>
      </c>
      <c r="O79" s="39" t="s">
        <v>128</v>
      </c>
      <c r="P79" s="39" t="s">
        <v>129</v>
      </c>
      <c r="Q79" s="39" t="s">
        <v>130</v>
      </c>
    </row>
    <row r="80" spans="1:17" ht="13" x14ac:dyDescent="0.25">
      <c r="H80" s="40" t="s">
        <v>131</v>
      </c>
      <c r="I80" s="40" t="s">
        <v>131</v>
      </c>
      <c r="J80" s="40" t="s">
        <v>131</v>
      </c>
      <c r="K80" s="41" t="s">
        <v>131</v>
      </c>
      <c r="L80" s="40" t="s">
        <v>131</v>
      </c>
      <c r="M80" s="40" t="s">
        <v>131</v>
      </c>
      <c r="N80" s="40" t="s">
        <v>131</v>
      </c>
      <c r="O80" s="40" t="s">
        <v>131</v>
      </c>
      <c r="P80" s="40" t="s">
        <v>131</v>
      </c>
      <c r="Q80" s="42" t="s">
        <v>131</v>
      </c>
    </row>
    <row r="81" spans="8:17" ht="13" x14ac:dyDescent="0.25">
      <c r="H81" s="40" t="s">
        <v>132</v>
      </c>
      <c r="I81" s="40" t="s">
        <v>133</v>
      </c>
      <c r="J81" s="40" t="s">
        <v>134</v>
      </c>
      <c r="K81" s="41">
        <v>45079</v>
      </c>
      <c r="L81" s="40" t="s">
        <v>135</v>
      </c>
      <c r="M81" s="40" t="s">
        <v>136</v>
      </c>
      <c r="N81" s="40" t="s">
        <v>137</v>
      </c>
      <c r="O81" s="40" t="s">
        <v>138</v>
      </c>
      <c r="P81" s="40" t="s">
        <v>139</v>
      </c>
      <c r="Q81" s="42">
        <v>0.09</v>
      </c>
    </row>
    <row r="82" spans="8:17" ht="13" x14ac:dyDescent="0.25">
      <c r="H82" s="40" t="s">
        <v>132</v>
      </c>
      <c r="I82" s="40" t="s">
        <v>133</v>
      </c>
      <c r="J82" s="40" t="s">
        <v>134</v>
      </c>
      <c r="K82" s="41">
        <v>45079</v>
      </c>
      <c r="L82" s="40" t="s">
        <v>135</v>
      </c>
      <c r="M82" s="40" t="s">
        <v>136</v>
      </c>
      <c r="N82" s="40" t="s">
        <v>140</v>
      </c>
      <c r="O82" s="40" t="s">
        <v>138</v>
      </c>
      <c r="P82" s="40" t="s">
        <v>139</v>
      </c>
      <c r="Q82" s="42">
        <v>0.08</v>
      </c>
    </row>
    <row r="83" spans="8:17" ht="13" x14ac:dyDescent="0.25">
      <c r="H83" s="40" t="s">
        <v>132</v>
      </c>
      <c r="I83" s="40" t="s">
        <v>133</v>
      </c>
      <c r="J83" s="40" t="s">
        <v>134</v>
      </c>
      <c r="K83" s="41">
        <v>45079</v>
      </c>
      <c r="L83" s="40" t="s">
        <v>135</v>
      </c>
      <c r="M83" s="40" t="s">
        <v>136</v>
      </c>
      <c r="N83" s="40" t="s">
        <v>141</v>
      </c>
      <c r="O83" s="40" t="s">
        <v>138</v>
      </c>
      <c r="P83" s="40" t="s">
        <v>139</v>
      </c>
      <c r="Q83" s="42">
        <v>0.01</v>
      </c>
    </row>
    <row r="84" spans="8:17" ht="13" x14ac:dyDescent="0.25">
      <c r="H84" s="40" t="s">
        <v>132</v>
      </c>
      <c r="I84" s="40" t="s">
        <v>133</v>
      </c>
      <c r="J84" s="40" t="s">
        <v>134</v>
      </c>
      <c r="K84" s="41">
        <v>45079</v>
      </c>
      <c r="L84" s="40" t="s">
        <v>135</v>
      </c>
      <c r="M84" s="40" t="s">
        <v>136</v>
      </c>
      <c r="N84" s="40" t="s">
        <v>142</v>
      </c>
      <c r="O84" s="40" t="s">
        <v>138</v>
      </c>
      <c r="P84" s="40" t="s">
        <v>139</v>
      </c>
      <c r="Q84" s="42">
        <v>0.28999999999999998</v>
      </c>
    </row>
    <row r="85" spans="8:17" ht="13" x14ac:dyDescent="0.25">
      <c r="H85" s="40" t="s">
        <v>132</v>
      </c>
      <c r="I85" s="40" t="s">
        <v>133</v>
      </c>
      <c r="J85" s="40" t="s">
        <v>134</v>
      </c>
      <c r="K85" s="41">
        <v>45079</v>
      </c>
      <c r="L85" s="40" t="s">
        <v>135</v>
      </c>
      <c r="M85" s="40" t="s">
        <v>136</v>
      </c>
      <c r="N85" s="40" t="s">
        <v>143</v>
      </c>
      <c r="O85" s="40" t="s">
        <v>138</v>
      </c>
      <c r="P85" s="40" t="s">
        <v>139</v>
      </c>
      <c r="Q85" s="42">
        <v>0.01</v>
      </c>
    </row>
    <row r="86" spans="8:17" ht="13" x14ac:dyDescent="0.25">
      <c r="H86" s="40" t="s">
        <v>132</v>
      </c>
      <c r="I86" s="40" t="s">
        <v>133</v>
      </c>
      <c r="J86" s="40" t="s">
        <v>134</v>
      </c>
      <c r="K86" s="41">
        <v>45079</v>
      </c>
      <c r="L86" s="40" t="s">
        <v>135</v>
      </c>
      <c r="M86" s="40" t="s">
        <v>136</v>
      </c>
      <c r="N86" s="40" t="s">
        <v>144</v>
      </c>
      <c r="O86" s="40" t="s">
        <v>138</v>
      </c>
      <c r="P86" s="40" t="s">
        <v>139</v>
      </c>
      <c r="Q86" s="42">
        <v>0.01</v>
      </c>
    </row>
    <row r="87" spans="8:17" ht="13" x14ac:dyDescent="0.25">
      <c r="H87" s="40" t="s">
        <v>132</v>
      </c>
      <c r="I87" s="40" t="s">
        <v>133</v>
      </c>
      <c r="J87" s="40" t="s">
        <v>134</v>
      </c>
      <c r="K87" s="41">
        <v>45079</v>
      </c>
      <c r="L87" s="40" t="s">
        <v>135</v>
      </c>
      <c r="M87" s="40" t="s">
        <v>136</v>
      </c>
      <c r="N87" s="40" t="s">
        <v>145</v>
      </c>
      <c r="O87" s="40" t="s">
        <v>138</v>
      </c>
      <c r="P87" s="40" t="s">
        <v>139</v>
      </c>
      <c r="Q87" s="42">
        <v>0.01</v>
      </c>
    </row>
    <row r="88" spans="8:17" ht="13" x14ac:dyDescent="0.25">
      <c r="H88" s="40" t="s">
        <v>132</v>
      </c>
      <c r="I88" s="40" t="s">
        <v>133</v>
      </c>
      <c r="J88" s="40" t="s">
        <v>134</v>
      </c>
      <c r="K88" s="41">
        <v>45079</v>
      </c>
      <c r="L88" s="40" t="s">
        <v>135</v>
      </c>
      <c r="M88" s="40" t="s">
        <v>136</v>
      </c>
      <c r="N88" s="40" t="s">
        <v>146</v>
      </c>
      <c r="O88" s="40" t="s">
        <v>138</v>
      </c>
      <c r="P88" s="40" t="s">
        <v>139</v>
      </c>
      <c r="Q88" s="42">
        <v>0.14000000000000001</v>
      </c>
    </row>
    <row r="89" spans="8:17" ht="13" x14ac:dyDescent="0.25">
      <c r="H89" s="40" t="s">
        <v>132</v>
      </c>
      <c r="I89" s="40" t="s">
        <v>133</v>
      </c>
      <c r="J89" s="40" t="s">
        <v>134</v>
      </c>
      <c r="K89" s="41">
        <v>45079</v>
      </c>
      <c r="L89" s="40" t="s">
        <v>135</v>
      </c>
      <c r="M89" s="40" t="s">
        <v>136</v>
      </c>
      <c r="N89" s="40" t="s">
        <v>147</v>
      </c>
      <c r="O89" s="40" t="s">
        <v>138</v>
      </c>
      <c r="P89" s="40" t="s">
        <v>139</v>
      </c>
      <c r="Q89" s="42">
        <v>0.01</v>
      </c>
    </row>
    <row r="90" spans="8:17" ht="13" x14ac:dyDescent="0.25">
      <c r="H90" s="40" t="s">
        <v>132</v>
      </c>
      <c r="I90" s="40" t="s">
        <v>133</v>
      </c>
      <c r="J90" s="40" t="s">
        <v>134</v>
      </c>
      <c r="K90" s="41">
        <v>45079</v>
      </c>
      <c r="L90" s="40" t="s">
        <v>135</v>
      </c>
      <c r="M90" s="40" t="s">
        <v>136</v>
      </c>
      <c r="N90" s="40" t="s">
        <v>148</v>
      </c>
      <c r="O90" s="40" t="s">
        <v>138</v>
      </c>
      <c r="P90" s="40" t="s">
        <v>139</v>
      </c>
      <c r="Q90" s="42">
        <v>0.01</v>
      </c>
    </row>
    <row r="91" spans="8:17" ht="13" x14ac:dyDescent="0.25">
      <c r="H91" s="40" t="s">
        <v>132</v>
      </c>
      <c r="I91" s="40" t="s">
        <v>133</v>
      </c>
      <c r="J91" s="40" t="s">
        <v>134</v>
      </c>
      <c r="K91" s="41">
        <v>45079</v>
      </c>
      <c r="L91" s="40" t="s">
        <v>135</v>
      </c>
      <c r="M91" s="40" t="s">
        <v>136</v>
      </c>
      <c r="N91" s="40" t="s">
        <v>149</v>
      </c>
      <c r="O91" s="40" t="s">
        <v>138</v>
      </c>
      <c r="P91" s="40" t="s">
        <v>139</v>
      </c>
      <c r="Q91" s="42">
        <v>0.01</v>
      </c>
    </row>
    <row r="92" spans="8:17" ht="13" x14ac:dyDescent="0.25">
      <c r="H92" s="40" t="s">
        <v>132</v>
      </c>
      <c r="I92" s="40" t="s">
        <v>133</v>
      </c>
      <c r="J92" s="40" t="s">
        <v>134</v>
      </c>
      <c r="K92" s="41">
        <v>45079</v>
      </c>
      <c r="L92" s="40" t="s">
        <v>135</v>
      </c>
      <c r="M92" s="40" t="s">
        <v>136</v>
      </c>
      <c r="N92" s="40" t="s">
        <v>150</v>
      </c>
      <c r="O92" s="40" t="s">
        <v>138</v>
      </c>
      <c r="P92" s="40" t="s">
        <v>139</v>
      </c>
      <c r="Q92" s="42">
        <v>0.11</v>
      </c>
    </row>
    <row r="93" spans="8:17" ht="13" x14ac:dyDescent="0.25">
      <c r="H93" s="40" t="s">
        <v>132</v>
      </c>
      <c r="I93" s="40" t="s">
        <v>133</v>
      </c>
      <c r="J93" s="40" t="s">
        <v>134</v>
      </c>
      <c r="K93" s="41">
        <v>45079</v>
      </c>
      <c r="L93" s="40" t="s">
        <v>135</v>
      </c>
      <c r="M93" s="40" t="s">
        <v>136</v>
      </c>
      <c r="N93" s="40" t="s">
        <v>151</v>
      </c>
      <c r="O93" s="40" t="s">
        <v>138</v>
      </c>
      <c r="P93" s="40" t="s">
        <v>139</v>
      </c>
      <c r="Q93" s="42">
        <v>2.0299999999999998</v>
      </c>
    </row>
    <row r="94" spans="8:17" ht="13" x14ac:dyDescent="0.25">
      <c r="H94" s="40" t="s">
        <v>132</v>
      </c>
      <c r="I94" s="40" t="s">
        <v>133</v>
      </c>
      <c r="J94" s="40" t="s">
        <v>134</v>
      </c>
      <c r="K94" s="41">
        <v>45079</v>
      </c>
      <c r="L94" s="40" t="s">
        <v>135</v>
      </c>
      <c r="M94" s="40" t="s">
        <v>136</v>
      </c>
      <c r="N94" s="40" t="s">
        <v>152</v>
      </c>
      <c r="O94" s="40" t="s">
        <v>138</v>
      </c>
      <c r="P94" s="40" t="s">
        <v>139</v>
      </c>
      <c r="Q94" s="42">
        <v>0.01</v>
      </c>
    </row>
    <row r="95" spans="8:17" ht="13" x14ac:dyDescent="0.25">
      <c r="H95" s="40" t="s">
        <v>132</v>
      </c>
      <c r="I95" s="40" t="s">
        <v>133</v>
      </c>
      <c r="J95" s="40" t="s">
        <v>134</v>
      </c>
      <c r="K95" s="41">
        <v>45079</v>
      </c>
      <c r="L95" s="40" t="s">
        <v>135</v>
      </c>
      <c r="M95" s="40" t="s">
        <v>136</v>
      </c>
      <c r="N95" s="40" t="s">
        <v>153</v>
      </c>
      <c r="O95" s="40" t="s">
        <v>138</v>
      </c>
      <c r="P95" s="40" t="s">
        <v>139</v>
      </c>
      <c r="Q95" s="42">
        <v>0.01</v>
      </c>
    </row>
    <row r="96" spans="8:17" ht="13" x14ac:dyDescent="0.25">
      <c r="H96" s="40" t="s">
        <v>132</v>
      </c>
      <c r="I96" s="40" t="s">
        <v>133</v>
      </c>
      <c r="J96" s="40" t="s">
        <v>134</v>
      </c>
      <c r="K96" s="41">
        <v>45079</v>
      </c>
      <c r="L96" s="40" t="s">
        <v>135</v>
      </c>
      <c r="M96" s="40" t="s">
        <v>136</v>
      </c>
      <c r="N96" s="40" t="s">
        <v>154</v>
      </c>
      <c r="O96" s="40" t="s">
        <v>138</v>
      </c>
      <c r="P96" s="40" t="s">
        <v>139</v>
      </c>
      <c r="Q96" s="42">
        <v>0.01</v>
      </c>
    </row>
    <row r="97" spans="8:17" ht="13" x14ac:dyDescent="0.25">
      <c r="H97" s="40" t="s">
        <v>132</v>
      </c>
      <c r="I97" s="40" t="s">
        <v>133</v>
      </c>
      <c r="J97" s="40" t="s">
        <v>134</v>
      </c>
      <c r="K97" s="41">
        <v>45079</v>
      </c>
      <c r="L97" s="40" t="s">
        <v>135</v>
      </c>
      <c r="M97" s="40" t="s">
        <v>136</v>
      </c>
      <c r="N97" s="40" t="s">
        <v>155</v>
      </c>
      <c r="O97" s="40" t="s">
        <v>138</v>
      </c>
      <c r="P97" s="40" t="s">
        <v>139</v>
      </c>
      <c r="Q97" s="42">
        <v>0.01</v>
      </c>
    </row>
    <row r="98" spans="8:17" ht="13" x14ac:dyDescent="0.25">
      <c r="H98" s="40" t="s">
        <v>132</v>
      </c>
      <c r="I98" s="40" t="s">
        <v>133</v>
      </c>
      <c r="J98" s="40" t="s">
        <v>134</v>
      </c>
      <c r="K98" s="41">
        <v>45079</v>
      </c>
      <c r="L98" s="40" t="s">
        <v>135</v>
      </c>
      <c r="M98" s="40" t="s">
        <v>136</v>
      </c>
      <c r="N98" s="40" t="s">
        <v>156</v>
      </c>
      <c r="O98" s="40" t="s">
        <v>138</v>
      </c>
      <c r="P98" s="40" t="s">
        <v>139</v>
      </c>
      <c r="Q98" s="42">
        <v>0.01</v>
      </c>
    </row>
    <row r="99" spans="8:17" ht="13" x14ac:dyDescent="0.25">
      <c r="H99" s="40" t="s">
        <v>132</v>
      </c>
      <c r="I99" s="40" t="s">
        <v>133</v>
      </c>
      <c r="J99" s="40" t="s">
        <v>134</v>
      </c>
      <c r="K99" s="41">
        <v>45079</v>
      </c>
      <c r="L99" s="40" t="s">
        <v>135</v>
      </c>
      <c r="M99" s="40" t="s">
        <v>136</v>
      </c>
      <c r="N99" s="40" t="s">
        <v>157</v>
      </c>
      <c r="O99" s="40" t="s">
        <v>138</v>
      </c>
      <c r="P99" s="40" t="s">
        <v>139</v>
      </c>
      <c r="Q99" s="42">
        <v>0.01</v>
      </c>
    </row>
    <row r="100" spans="8:17" ht="13" x14ac:dyDescent="0.25">
      <c r="H100" s="40" t="s">
        <v>132</v>
      </c>
      <c r="I100" s="40" t="s">
        <v>133</v>
      </c>
      <c r="J100" s="40" t="s">
        <v>134</v>
      </c>
      <c r="K100" s="41">
        <v>45079</v>
      </c>
      <c r="L100" s="40" t="s">
        <v>135</v>
      </c>
      <c r="M100" s="40" t="s">
        <v>136</v>
      </c>
      <c r="N100" s="40" t="s">
        <v>158</v>
      </c>
      <c r="O100" s="40" t="s">
        <v>138</v>
      </c>
      <c r="P100" s="40" t="s">
        <v>139</v>
      </c>
      <c r="Q100" s="42">
        <v>0.01</v>
      </c>
    </row>
    <row r="101" spans="8:17" ht="13" x14ac:dyDescent="0.25">
      <c r="H101" s="40" t="s">
        <v>132</v>
      </c>
      <c r="I101" s="40" t="s">
        <v>133</v>
      </c>
      <c r="J101" s="40" t="s">
        <v>134</v>
      </c>
      <c r="K101" s="41">
        <v>45079</v>
      </c>
      <c r="L101" s="40" t="s">
        <v>135</v>
      </c>
      <c r="M101" s="40" t="s">
        <v>136</v>
      </c>
      <c r="N101" s="40" t="s">
        <v>159</v>
      </c>
      <c r="O101" s="40" t="s">
        <v>138</v>
      </c>
      <c r="P101" s="40" t="s">
        <v>139</v>
      </c>
      <c r="Q101" s="42">
        <v>0.01</v>
      </c>
    </row>
    <row r="102" spans="8:17" ht="13" x14ac:dyDescent="0.25">
      <c r="H102" s="40" t="s">
        <v>132</v>
      </c>
      <c r="I102" s="40" t="s">
        <v>133</v>
      </c>
      <c r="J102" s="40" t="s">
        <v>134</v>
      </c>
      <c r="K102" s="41">
        <v>45079</v>
      </c>
      <c r="L102" s="40" t="s">
        <v>135</v>
      </c>
      <c r="M102" s="40" t="s">
        <v>136</v>
      </c>
      <c r="N102" s="40" t="s">
        <v>160</v>
      </c>
      <c r="O102" s="40" t="s">
        <v>138</v>
      </c>
      <c r="P102" s="40" t="s">
        <v>139</v>
      </c>
      <c r="Q102" s="42">
        <v>0.01</v>
      </c>
    </row>
    <row r="103" spans="8:17" ht="13" x14ac:dyDescent="0.25">
      <c r="H103" s="40" t="s">
        <v>132</v>
      </c>
      <c r="I103" s="40" t="s">
        <v>133</v>
      </c>
      <c r="J103" s="40" t="s">
        <v>134</v>
      </c>
      <c r="K103" s="41">
        <v>45079</v>
      </c>
      <c r="L103" s="40" t="s">
        <v>135</v>
      </c>
      <c r="M103" s="40" t="s">
        <v>136</v>
      </c>
      <c r="N103" s="40" t="s">
        <v>161</v>
      </c>
      <c r="O103" s="40" t="s">
        <v>138</v>
      </c>
      <c r="P103" s="40" t="s">
        <v>139</v>
      </c>
      <c r="Q103" s="42">
        <v>0.01</v>
      </c>
    </row>
    <row r="104" spans="8:17" ht="13" x14ac:dyDescent="0.25">
      <c r="H104" s="40" t="s">
        <v>132</v>
      </c>
      <c r="I104" s="40" t="s">
        <v>133</v>
      </c>
      <c r="J104" s="40" t="s">
        <v>134</v>
      </c>
      <c r="K104" s="41">
        <v>45079</v>
      </c>
      <c r="L104" s="40" t="s">
        <v>135</v>
      </c>
      <c r="M104" s="40" t="s">
        <v>136</v>
      </c>
      <c r="N104" s="40" t="s">
        <v>162</v>
      </c>
      <c r="O104" s="40" t="s">
        <v>138</v>
      </c>
      <c r="P104" s="40" t="s">
        <v>139</v>
      </c>
      <c r="Q104" s="42">
        <v>0.01</v>
      </c>
    </row>
    <row r="105" spans="8:17" ht="13" x14ac:dyDescent="0.25">
      <c r="H105" s="40" t="s">
        <v>132</v>
      </c>
      <c r="I105" s="40" t="s">
        <v>133</v>
      </c>
      <c r="J105" s="40" t="s">
        <v>134</v>
      </c>
      <c r="K105" s="41">
        <v>45079</v>
      </c>
      <c r="L105" s="40" t="s">
        <v>135</v>
      </c>
      <c r="M105" s="40" t="s">
        <v>136</v>
      </c>
      <c r="N105" s="40" t="s">
        <v>163</v>
      </c>
      <c r="O105" s="40" t="s">
        <v>138</v>
      </c>
      <c r="P105" s="40" t="s">
        <v>139</v>
      </c>
      <c r="Q105" s="42">
        <v>1.2</v>
      </c>
    </row>
    <row r="106" spans="8:17" ht="13" x14ac:dyDescent="0.25">
      <c r="H106" s="40" t="s">
        <v>132</v>
      </c>
      <c r="I106" s="40" t="s">
        <v>133</v>
      </c>
      <c r="J106" s="40" t="s">
        <v>134</v>
      </c>
      <c r="K106" s="41">
        <v>44942</v>
      </c>
      <c r="L106" s="40" t="s">
        <v>135</v>
      </c>
      <c r="M106" s="40" t="s">
        <v>136</v>
      </c>
      <c r="N106" s="40" t="s">
        <v>131</v>
      </c>
      <c r="O106" s="40" t="s">
        <v>131</v>
      </c>
      <c r="P106" s="40" t="s">
        <v>139</v>
      </c>
      <c r="Q106" s="42">
        <v>0.75</v>
      </c>
    </row>
    <row r="107" spans="8:17" ht="13" x14ac:dyDescent="0.25">
      <c r="H107" s="40" t="s">
        <v>164</v>
      </c>
      <c r="I107" s="40" t="s">
        <v>165</v>
      </c>
      <c r="J107" s="40" t="s">
        <v>166</v>
      </c>
      <c r="K107" s="41">
        <v>44942</v>
      </c>
      <c r="L107" s="40" t="s">
        <v>135</v>
      </c>
      <c r="M107" s="40" t="s">
        <v>136</v>
      </c>
      <c r="N107" s="40" t="s">
        <v>131</v>
      </c>
      <c r="O107" s="40" t="s">
        <v>131</v>
      </c>
      <c r="P107" s="40" t="s">
        <v>139</v>
      </c>
      <c r="Q107" s="42">
        <v>-15.82</v>
      </c>
    </row>
    <row r="108" spans="8:17" ht="13" x14ac:dyDescent="0.25">
      <c r="H108" s="40" t="s">
        <v>132</v>
      </c>
      <c r="I108" s="40" t="s">
        <v>133</v>
      </c>
      <c r="J108" s="40" t="s">
        <v>134</v>
      </c>
      <c r="K108" s="41">
        <v>44867</v>
      </c>
      <c r="L108" s="40" t="s">
        <v>135</v>
      </c>
      <c r="M108" s="40" t="s">
        <v>136</v>
      </c>
      <c r="N108" s="40" t="s">
        <v>131</v>
      </c>
      <c r="O108" s="40" t="s">
        <v>131</v>
      </c>
      <c r="P108" s="40" t="s">
        <v>139</v>
      </c>
      <c r="Q108" s="42">
        <v>2.56</v>
      </c>
    </row>
    <row r="109" spans="8:17" ht="13" x14ac:dyDescent="0.25">
      <c r="H109" s="40" t="s">
        <v>132</v>
      </c>
      <c r="I109" s="40" t="s">
        <v>133</v>
      </c>
      <c r="J109" s="40" t="s">
        <v>134</v>
      </c>
      <c r="K109" s="41">
        <v>44762</v>
      </c>
      <c r="L109" s="40" t="s">
        <v>135</v>
      </c>
      <c r="M109" s="40" t="s">
        <v>136</v>
      </c>
      <c r="N109" s="40" t="s">
        <v>131</v>
      </c>
      <c r="O109" s="40" t="s">
        <v>131</v>
      </c>
      <c r="P109" s="40" t="s">
        <v>139</v>
      </c>
      <c r="Q109" s="42">
        <v>11.15</v>
      </c>
    </row>
    <row r="110" spans="8:17" ht="13" x14ac:dyDescent="0.25">
      <c r="H110" s="40" t="s">
        <v>132</v>
      </c>
      <c r="I110" s="40" t="s">
        <v>133</v>
      </c>
      <c r="J110" s="40" t="s">
        <v>134</v>
      </c>
      <c r="K110" s="41">
        <v>44757</v>
      </c>
      <c r="L110" s="40" t="s">
        <v>135</v>
      </c>
      <c r="M110" s="40" t="s">
        <v>136</v>
      </c>
      <c r="N110" s="40" t="s">
        <v>131</v>
      </c>
      <c r="O110" s="40" t="s">
        <v>131</v>
      </c>
      <c r="P110" s="40" t="s">
        <v>139</v>
      </c>
      <c r="Q110" s="42">
        <v>2.71</v>
      </c>
    </row>
    <row r="111" spans="8:17" ht="13" x14ac:dyDescent="0.25">
      <c r="H111" s="40" t="s">
        <v>132</v>
      </c>
      <c r="I111" s="40" t="s">
        <v>133</v>
      </c>
      <c r="J111" s="40" t="s">
        <v>134</v>
      </c>
      <c r="K111" s="41">
        <v>44749</v>
      </c>
      <c r="L111" s="40" t="s">
        <v>135</v>
      </c>
      <c r="M111" s="40" t="s">
        <v>136</v>
      </c>
      <c r="N111" s="40" t="s">
        <v>131</v>
      </c>
      <c r="O111" s="40" t="s">
        <v>131</v>
      </c>
      <c r="P111" s="40" t="s">
        <v>139</v>
      </c>
      <c r="Q111" s="42">
        <v>3.48</v>
      </c>
    </row>
    <row r="112" spans="8:17" ht="13" x14ac:dyDescent="0.25">
      <c r="H112" s="40"/>
      <c r="I112" s="40"/>
      <c r="J112" s="40"/>
      <c r="K112" s="41"/>
      <c r="L112" s="40"/>
      <c r="M112" s="40"/>
      <c r="N112" s="40"/>
      <c r="O112" s="40"/>
      <c r="P112" s="40"/>
      <c r="Q112" s="42">
        <f>SUM(Q81:Q111)</f>
        <v>8.9499999999999975</v>
      </c>
    </row>
    <row r="113" spans="8:17" ht="13" x14ac:dyDescent="0.25">
      <c r="H113" s="40" t="s">
        <v>132</v>
      </c>
      <c r="I113" s="40" t="s">
        <v>133</v>
      </c>
      <c r="J113" s="40" t="s">
        <v>134</v>
      </c>
      <c r="K113" s="41">
        <v>44867</v>
      </c>
      <c r="L113" s="40" t="s">
        <v>167</v>
      </c>
      <c r="M113" s="40" t="s">
        <v>136</v>
      </c>
      <c r="N113" s="40" t="s">
        <v>131</v>
      </c>
      <c r="O113" s="40" t="s">
        <v>131</v>
      </c>
      <c r="P113" s="40" t="s">
        <v>168</v>
      </c>
      <c r="Q113" s="42">
        <v>-2.56</v>
      </c>
    </row>
    <row r="114" spans="8:17" ht="13" x14ac:dyDescent="0.25">
      <c r="H114" s="40"/>
      <c r="I114" s="40"/>
      <c r="J114" s="40"/>
      <c r="K114" s="41"/>
      <c r="L114" s="40"/>
      <c r="M114" s="40"/>
      <c r="N114" s="40"/>
      <c r="O114" s="40"/>
      <c r="P114" s="40"/>
      <c r="Q114" s="43">
        <f>SUM(Q112:Q113)</f>
        <v>6.389999999999997</v>
      </c>
    </row>
    <row r="116" spans="8:17" x14ac:dyDescent="0.25">
      <c r="H116" s="44">
        <v>45107</v>
      </c>
      <c r="I116" s="5" t="s">
        <v>170</v>
      </c>
      <c r="J116" s="5" t="s">
        <v>175</v>
      </c>
      <c r="K116" s="4">
        <v>6.39</v>
      </c>
      <c r="L116" s="5" t="s">
        <v>173</v>
      </c>
    </row>
    <row r="117" spans="8:17" x14ac:dyDescent="0.25">
      <c r="H117" s="5" t="s">
        <v>169</v>
      </c>
      <c r="I117" s="5" t="s">
        <v>171</v>
      </c>
      <c r="J117" s="5" t="s">
        <v>174</v>
      </c>
      <c r="K117" s="4">
        <v>6.36</v>
      </c>
      <c r="L117" s="5" t="s">
        <v>172</v>
      </c>
    </row>
  </sheetData>
  <mergeCells count="146">
    <mergeCell ref="C31:C33"/>
    <mergeCell ref="D31:D33"/>
    <mergeCell ref="E31:E33"/>
    <mergeCell ref="E7:E9"/>
    <mergeCell ref="A16:A18"/>
    <mergeCell ref="B16:B18"/>
    <mergeCell ref="C16:C18"/>
    <mergeCell ref="D16:D18"/>
    <mergeCell ref="E16:E18"/>
    <mergeCell ref="M1:M3"/>
    <mergeCell ref="M4:M6"/>
    <mergeCell ref="M7:M9"/>
    <mergeCell ref="M10:M12"/>
    <mergeCell ref="M13:M15"/>
    <mergeCell ref="M16:M18"/>
    <mergeCell ref="L4:L6"/>
    <mergeCell ref="L7:L9"/>
    <mergeCell ref="L10:L12"/>
    <mergeCell ref="L13:L15"/>
    <mergeCell ref="L16:L18"/>
    <mergeCell ref="L1:L3"/>
    <mergeCell ref="O4:O6"/>
    <mergeCell ref="O7:O9"/>
    <mergeCell ref="O10:O12"/>
    <mergeCell ref="O13:O15"/>
    <mergeCell ref="O16:O18"/>
    <mergeCell ref="N4:N6"/>
    <mergeCell ref="N7:N9"/>
    <mergeCell ref="N10:N12"/>
    <mergeCell ref="N13:N15"/>
    <mergeCell ref="N16:N18"/>
    <mergeCell ref="G50:H50"/>
    <mergeCell ref="E13:E15"/>
    <mergeCell ref="A4:A6"/>
    <mergeCell ref="B4:B6"/>
    <mergeCell ref="C4:C6"/>
    <mergeCell ref="D4:D6"/>
    <mergeCell ref="E4:E6"/>
    <mergeCell ref="E22:E24"/>
    <mergeCell ref="A10:A12"/>
    <mergeCell ref="B10:B12"/>
    <mergeCell ref="C10:C12"/>
    <mergeCell ref="D10:D12"/>
    <mergeCell ref="E10:E12"/>
    <mergeCell ref="D7:D9"/>
    <mergeCell ref="A13:A15"/>
    <mergeCell ref="A31:A33"/>
    <mergeCell ref="B31:B33"/>
    <mergeCell ref="G19:H19"/>
    <mergeCell ref="A7:A9"/>
    <mergeCell ref="B7:B9"/>
    <mergeCell ref="C7:C9"/>
    <mergeCell ref="B19:B21"/>
    <mergeCell ref="C19:C21"/>
    <mergeCell ref="D19:D21"/>
    <mergeCell ref="A55:A57"/>
    <mergeCell ref="B55:B57"/>
    <mergeCell ref="C55:C57"/>
    <mergeCell ref="D55:D57"/>
    <mergeCell ref="E55:E57"/>
    <mergeCell ref="A43:A45"/>
    <mergeCell ref="B43:B45"/>
    <mergeCell ref="C43:C45"/>
    <mergeCell ref="D43:D45"/>
    <mergeCell ref="E43:E45"/>
    <mergeCell ref="B52:B54"/>
    <mergeCell ref="C52:C54"/>
    <mergeCell ref="D52:D54"/>
    <mergeCell ref="E52:E54"/>
    <mergeCell ref="E49:E51"/>
    <mergeCell ref="A52:A54"/>
    <mergeCell ref="E46:E48"/>
    <mergeCell ref="A46:A48"/>
    <mergeCell ref="D49:D51"/>
    <mergeCell ref="N1:N3"/>
    <mergeCell ref="O1:O3"/>
    <mergeCell ref="P1:P3"/>
    <mergeCell ref="A34:A36"/>
    <mergeCell ref="B34:B36"/>
    <mergeCell ref="C34:C36"/>
    <mergeCell ref="D34:D36"/>
    <mergeCell ref="E34:E36"/>
    <mergeCell ref="E28:E30"/>
    <mergeCell ref="E19:E21"/>
    <mergeCell ref="B25:B27"/>
    <mergeCell ref="C25:C27"/>
    <mergeCell ref="D25:D27"/>
    <mergeCell ref="E25:E27"/>
    <mergeCell ref="D22:D24"/>
    <mergeCell ref="A22:A24"/>
    <mergeCell ref="B22:B24"/>
    <mergeCell ref="C22:C24"/>
    <mergeCell ref="A28:A30"/>
    <mergeCell ref="B28:B30"/>
    <mergeCell ref="C28:C30"/>
    <mergeCell ref="D28:D30"/>
    <mergeCell ref="B13:B15"/>
    <mergeCell ref="C13:C15"/>
    <mergeCell ref="J1:J3"/>
    <mergeCell ref="I1:I3"/>
    <mergeCell ref="B46:B48"/>
    <mergeCell ref="C46:C48"/>
    <mergeCell ref="D46:D48"/>
    <mergeCell ref="A49:A51"/>
    <mergeCell ref="B49:B51"/>
    <mergeCell ref="C49:C51"/>
    <mergeCell ref="E37:E39"/>
    <mergeCell ref="A40:A42"/>
    <mergeCell ref="B40:B42"/>
    <mergeCell ref="C40:C42"/>
    <mergeCell ref="D40:D42"/>
    <mergeCell ref="E40:E42"/>
    <mergeCell ref="D13:D15"/>
    <mergeCell ref="A37:A39"/>
    <mergeCell ref="B37:B39"/>
    <mergeCell ref="C37:C39"/>
    <mergeCell ref="D37:D39"/>
    <mergeCell ref="A25:A27"/>
    <mergeCell ref="A19:A21"/>
    <mergeCell ref="G4:G6"/>
    <mergeCell ref="H4:H6"/>
    <mergeCell ref="A1:E3"/>
    <mergeCell ref="K1:K3"/>
    <mergeCell ref="J16:J18"/>
    <mergeCell ref="G7:G9"/>
    <mergeCell ref="H7:H9"/>
    <mergeCell ref="J7:J9"/>
    <mergeCell ref="G13:G15"/>
    <mergeCell ref="H13:H15"/>
    <mergeCell ref="J13:J15"/>
    <mergeCell ref="G10:G12"/>
    <mergeCell ref="H10:H12"/>
    <mergeCell ref="J10:J12"/>
    <mergeCell ref="I4:I6"/>
    <mergeCell ref="I7:I9"/>
    <mergeCell ref="I10:I12"/>
    <mergeCell ref="I13:I15"/>
    <mergeCell ref="I16:I18"/>
    <mergeCell ref="J4:J6"/>
    <mergeCell ref="G16:G18"/>
    <mergeCell ref="H16:H18"/>
    <mergeCell ref="K4:K6"/>
    <mergeCell ref="K7:K9"/>
    <mergeCell ref="K10:K12"/>
    <mergeCell ref="K13:K15"/>
    <mergeCell ref="K16:K18"/>
  </mergeCells>
  <printOptions horizontalCentered="1"/>
  <pageMargins left="0" right="0" top="0.25" bottom="0.25" header="0.3" footer="0.3"/>
  <pageSetup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64"/>
  <sheetViews>
    <sheetView view="pageBreakPreview" zoomScale="60" zoomScaleNormal="100" workbookViewId="0">
      <selection activeCell="W62" sqref="W62"/>
    </sheetView>
  </sheetViews>
  <sheetFormatPr defaultRowHeight="12.5" x14ac:dyDescent="0.25"/>
  <cols>
    <col min="1" max="1" width="16" bestFit="1" customWidth="1"/>
    <col min="2" max="2" width="34.54296875" bestFit="1" customWidth="1"/>
    <col min="3" max="3" width="22.1796875" bestFit="1" customWidth="1"/>
    <col min="4" max="4" width="14.453125" bestFit="1" customWidth="1"/>
    <col min="5" max="5" width="19.81640625" bestFit="1" customWidth="1"/>
    <col min="6" max="6" width="2.54296875" customWidth="1"/>
    <col min="7" max="7" width="8" customWidth="1"/>
    <col min="8" max="8" width="19.1796875" bestFit="1" customWidth="1"/>
    <col min="9" max="9" width="14.7265625" customWidth="1"/>
    <col min="10" max="10" width="13.54296875" customWidth="1"/>
    <col min="11" max="11" width="13" bestFit="1" customWidth="1"/>
    <col min="12" max="12" width="13.7265625" bestFit="1" customWidth="1"/>
    <col min="13" max="13" width="23.7265625" bestFit="1" customWidth="1"/>
  </cols>
  <sheetData>
    <row r="1" spans="1:13" ht="25.5" customHeight="1" x14ac:dyDescent="0.25">
      <c r="A1" s="70" t="s">
        <v>64</v>
      </c>
      <c r="B1" s="70"/>
      <c r="C1" s="70"/>
      <c r="D1" s="70"/>
      <c r="E1" s="70"/>
      <c r="F1" s="31"/>
      <c r="G1" s="36" t="s">
        <v>91</v>
      </c>
      <c r="H1" s="36"/>
      <c r="I1" s="37" t="s">
        <v>110</v>
      </c>
      <c r="J1" s="37" t="s">
        <v>105</v>
      </c>
      <c r="K1" s="37" t="s">
        <v>98</v>
      </c>
      <c r="L1" s="37" t="s">
        <v>99</v>
      </c>
      <c r="M1" s="37" t="s">
        <v>115</v>
      </c>
    </row>
    <row r="2" spans="1:13" ht="12.75" customHeight="1" x14ac:dyDescent="0.25">
      <c r="A2" s="70"/>
      <c r="B2" s="70"/>
      <c r="C2" s="70"/>
      <c r="D2" s="70"/>
      <c r="E2" s="70"/>
      <c r="F2" s="31"/>
      <c r="G2" s="36"/>
      <c r="H2" s="36"/>
      <c r="I2" s="36"/>
      <c r="J2" s="36"/>
      <c r="K2" s="36"/>
      <c r="L2" s="36"/>
      <c r="M2" s="36"/>
    </row>
    <row r="3" spans="1:13" ht="12.75" customHeight="1" x14ac:dyDescent="0.25">
      <c r="A3" s="70"/>
      <c r="B3" s="70"/>
      <c r="C3" s="70"/>
      <c r="D3" s="70"/>
      <c r="E3" s="70"/>
      <c r="F3" s="31"/>
      <c r="G3" s="36"/>
      <c r="H3" s="36"/>
      <c r="I3" s="36"/>
      <c r="J3" s="36"/>
      <c r="K3" s="36"/>
      <c r="L3" s="36"/>
      <c r="M3" s="36"/>
    </row>
    <row r="4" spans="1:13" ht="12.75" customHeight="1" x14ac:dyDescent="0.25">
      <c r="A4" s="66" t="s">
        <v>65</v>
      </c>
      <c r="B4" s="66" t="s">
        <v>66</v>
      </c>
      <c r="C4" s="66" t="s">
        <v>107</v>
      </c>
      <c r="D4" s="66" t="s">
        <v>108</v>
      </c>
      <c r="E4" s="66" t="s">
        <v>109</v>
      </c>
      <c r="F4" s="31"/>
      <c r="G4" s="69">
        <v>23025</v>
      </c>
      <c r="H4" s="68" t="s">
        <v>5</v>
      </c>
      <c r="I4" s="62">
        <v>1206248.25</v>
      </c>
      <c r="J4" s="62"/>
      <c r="K4" s="62">
        <f>SUM(D25:D42)</f>
        <v>-13170.52</v>
      </c>
      <c r="L4" s="62">
        <f>SUM(I4:K6)</f>
        <v>1193077.73</v>
      </c>
    </row>
    <row r="5" spans="1:13" ht="12.75" customHeight="1" x14ac:dyDescent="0.25">
      <c r="A5" s="66"/>
      <c r="B5" s="66"/>
      <c r="C5" s="66"/>
      <c r="D5" s="66"/>
      <c r="E5" s="66"/>
      <c r="F5" s="31"/>
      <c r="G5" s="69"/>
      <c r="H5" s="68"/>
      <c r="I5" s="62"/>
      <c r="J5" s="62"/>
      <c r="K5" s="62"/>
      <c r="L5" s="62"/>
    </row>
    <row r="6" spans="1:13" ht="12.75" customHeight="1" x14ac:dyDescent="0.25">
      <c r="A6" s="66"/>
      <c r="B6" s="66"/>
      <c r="C6" s="66"/>
      <c r="D6" s="66"/>
      <c r="E6" s="66"/>
      <c r="F6" s="31"/>
      <c r="G6" s="69"/>
      <c r="H6" s="68"/>
      <c r="I6" s="62"/>
      <c r="J6" s="62"/>
      <c r="K6" s="62"/>
      <c r="L6" s="62"/>
    </row>
    <row r="7" spans="1:13" ht="12.75" customHeight="1" x14ac:dyDescent="0.25">
      <c r="A7" s="68" t="s">
        <v>93</v>
      </c>
      <c r="B7" s="73" t="s">
        <v>94</v>
      </c>
      <c r="C7" s="62">
        <v>5000</v>
      </c>
      <c r="D7" s="81">
        <v>-2560.42</v>
      </c>
      <c r="E7" s="80">
        <f>SUM(C7:D9)</f>
        <v>2439.58</v>
      </c>
      <c r="F7" s="31"/>
      <c r="G7" s="69">
        <v>23023</v>
      </c>
      <c r="H7" s="68" t="s">
        <v>37</v>
      </c>
      <c r="I7" s="62">
        <v>228988</v>
      </c>
      <c r="J7" s="62"/>
      <c r="K7" s="62">
        <f>SUM(D13:D15)</f>
        <v>0</v>
      </c>
      <c r="L7" s="62">
        <f t="shared" ref="L7" si="0">SUM(I7:K9)</f>
        <v>228988</v>
      </c>
    </row>
    <row r="8" spans="1:13" ht="12.75" customHeight="1" x14ac:dyDescent="0.25">
      <c r="A8" s="68"/>
      <c r="B8" s="73"/>
      <c r="C8" s="62"/>
      <c r="D8" s="81"/>
      <c r="E8" s="80"/>
      <c r="F8" s="31"/>
      <c r="G8" s="69"/>
      <c r="H8" s="68"/>
      <c r="I8" s="62"/>
      <c r="J8" s="62"/>
      <c r="K8" s="62"/>
      <c r="L8" s="62"/>
    </row>
    <row r="9" spans="1:13" ht="12.75" customHeight="1" x14ac:dyDescent="0.25">
      <c r="A9" s="68"/>
      <c r="B9" s="73"/>
      <c r="C9" s="62"/>
      <c r="D9" s="81"/>
      <c r="E9" s="80"/>
      <c r="F9" s="31"/>
      <c r="G9" s="69"/>
      <c r="H9" s="68"/>
      <c r="I9" s="62"/>
      <c r="J9" s="62"/>
      <c r="K9" s="62"/>
      <c r="L9" s="62"/>
    </row>
    <row r="10" spans="1:13" ht="12.75" customHeight="1" x14ac:dyDescent="0.25">
      <c r="A10" s="68" t="s">
        <v>67</v>
      </c>
      <c r="B10" s="73" t="s">
        <v>68</v>
      </c>
      <c r="C10" s="62">
        <v>21000</v>
      </c>
      <c r="D10" s="81">
        <v>-16700</v>
      </c>
      <c r="E10" s="80">
        <f>SUM(C10:D12)</f>
        <v>4300</v>
      </c>
      <c r="F10" s="31"/>
      <c r="G10" s="69">
        <v>23024</v>
      </c>
      <c r="H10" s="68" t="s">
        <v>36</v>
      </c>
      <c r="I10" s="62">
        <v>176807.95</v>
      </c>
      <c r="J10" s="62"/>
      <c r="K10" s="62">
        <f>SUM(D16:D24)</f>
        <v>-4062.5</v>
      </c>
      <c r="L10" s="62">
        <f t="shared" ref="L10" si="1">SUM(I10:K12)</f>
        <v>172745.45</v>
      </c>
    </row>
    <row r="11" spans="1:13" ht="12.75" customHeight="1" x14ac:dyDescent="0.25">
      <c r="A11" s="68"/>
      <c r="B11" s="73"/>
      <c r="C11" s="62"/>
      <c r="D11" s="81"/>
      <c r="E11" s="80"/>
      <c r="F11" s="31"/>
      <c r="G11" s="69"/>
      <c r="H11" s="68"/>
      <c r="I11" s="62"/>
      <c r="J11" s="62"/>
      <c r="K11" s="62"/>
      <c r="L11" s="62"/>
    </row>
    <row r="12" spans="1:13" ht="12.75" customHeight="1" x14ac:dyDescent="0.25">
      <c r="A12" s="68"/>
      <c r="B12" s="73"/>
      <c r="C12" s="62"/>
      <c r="D12" s="81"/>
      <c r="E12" s="80"/>
      <c r="F12" s="31"/>
      <c r="G12" s="69"/>
      <c r="H12" s="68"/>
      <c r="I12" s="62"/>
      <c r="J12" s="62"/>
      <c r="K12" s="62"/>
      <c r="L12" s="62"/>
    </row>
    <row r="13" spans="1:13" ht="12.75" customHeight="1" x14ac:dyDescent="0.25">
      <c r="A13" s="68" t="s">
        <v>96</v>
      </c>
      <c r="B13" s="73" t="s">
        <v>69</v>
      </c>
      <c r="C13" s="62">
        <v>150000</v>
      </c>
      <c r="D13" s="79"/>
      <c r="E13" s="80">
        <f>SUM(C13:D15)</f>
        <v>150000</v>
      </c>
      <c r="F13" s="31"/>
      <c r="G13" s="69">
        <v>23002</v>
      </c>
      <c r="H13" s="68" t="s">
        <v>104</v>
      </c>
      <c r="I13" s="62">
        <v>766265</v>
      </c>
      <c r="J13" s="62">
        <v>1117357.75</v>
      </c>
      <c r="K13" s="62">
        <f>SUM(D7:D12)</f>
        <v>-19260.419999999998</v>
      </c>
      <c r="L13" s="62">
        <f t="shared" ref="L13" si="2">SUM(I13:K15)</f>
        <v>1864362.33</v>
      </c>
    </row>
    <row r="14" spans="1:13" ht="12.75" customHeight="1" x14ac:dyDescent="0.25">
      <c r="A14" s="68"/>
      <c r="B14" s="73"/>
      <c r="C14" s="62"/>
      <c r="D14" s="79"/>
      <c r="E14" s="80"/>
      <c r="F14" s="31"/>
      <c r="G14" s="69"/>
      <c r="H14" s="68"/>
      <c r="I14" s="62"/>
      <c r="J14" s="62"/>
      <c r="K14" s="62"/>
      <c r="L14" s="62"/>
    </row>
    <row r="15" spans="1:13" ht="12.75" customHeight="1" x14ac:dyDescent="0.25">
      <c r="A15" s="68"/>
      <c r="B15" s="73"/>
      <c r="C15" s="62"/>
      <c r="D15" s="79"/>
      <c r="E15" s="80"/>
      <c r="F15" s="31"/>
      <c r="G15" s="69"/>
      <c r="H15" s="68"/>
      <c r="I15" s="62"/>
      <c r="J15" s="62"/>
      <c r="K15" s="62"/>
      <c r="L15" s="62"/>
    </row>
    <row r="16" spans="1:13" ht="12.75" customHeight="1" x14ac:dyDescent="0.25">
      <c r="A16" s="68" t="s">
        <v>72</v>
      </c>
      <c r="B16" s="73" t="s">
        <v>73</v>
      </c>
      <c r="C16" s="62">
        <v>15937.5</v>
      </c>
      <c r="D16" s="81">
        <v>-4062.5</v>
      </c>
      <c r="E16" s="80">
        <f>SUM(C16:D18)</f>
        <v>11875</v>
      </c>
      <c r="F16" s="31"/>
      <c r="G16" s="69">
        <v>23000</v>
      </c>
      <c r="H16" s="68" t="s">
        <v>92</v>
      </c>
      <c r="I16" s="62">
        <v>162387.79</v>
      </c>
      <c r="J16" s="62">
        <v>1437.8</v>
      </c>
      <c r="K16" s="62">
        <v>79.77</v>
      </c>
      <c r="L16" s="62">
        <f t="shared" ref="L16" si="3">SUM(I16:K18)</f>
        <v>163905.35999999999</v>
      </c>
    </row>
    <row r="17" spans="1:13" ht="12.75" customHeight="1" x14ac:dyDescent="0.25">
      <c r="A17" s="68"/>
      <c r="B17" s="73"/>
      <c r="C17" s="62"/>
      <c r="D17" s="81"/>
      <c r="E17" s="80"/>
      <c r="F17" s="31"/>
      <c r="G17" s="69"/>
      <c r="H17" s="68"/>
      <c r="I17" s="62"/>
      <c r="J17" s="62"/>
      <c r="K17" s="62"/>
      <c r="L17" s="62"/>
      <c r="M17" t="s">
        <v>111</v>
      </c>
    </row>
    <row r="18" spans="1:13" ht="12.75" customHeight="1" x14ac:dyDescent="0.25">
      <c r="A18" s="68"/>
      <c r="B18" s="73"/>
      <c r="C18" s="62"/>
      <c r="D18" s="81"/>
      <c r="E18" s="80"/>
      <c r="F18" s="31"/>
      <c r="G18" s="69"/>
      <c r="H18" s="68"/>
      <c r="I18" s="62"/>
      <c r="J18" s="62"/>
      <c r="K18" s="62"/>
      <c r="L18" s="62"/>
    </row>
    <row r="19" spans="1:13" ht="12.75" customHeight="1" x14ac:dyDescent="0.25">
      <c r="A19" s="68" t="s">
        <v>74</v>
      </c>
      <c r="B19" s="73" t="s">
        <v>75</v>
      </c>
      <c r="C19" s="62">
        <v>10022.879999999999</v>
      </c>
      <c r="D19" s="81"/>
      <c r="E19" s="80">
        <f>SUM(C19:D21)</f>
        <v>10022.879999999999</v>
      </c>
      <c r="F19" s="31"/>
      <c r="I19" s="7">
        <f>SUM(I4:I18)</f>
        <v>2540696.9900000002</v>
      </c>
      <c r="J19" s="7">
        <f>SUM(J4:J18)</f>
        <v>1118795.55</v>
      </c>
      <c r="K19" s="7">
        <f>SUM(K4:K18)</f>
        <v>-36413.670000000006</v>
      </c>
      <c r="L19" s="7">
        <f>SUM(L4:L18)</f>
        <v>3623078.8699999996</v>
      </c>
    </row>
    <row r="20" spans="1:13" ht="12.75" customHeight="1" x14ac:dyDescent="0.25">
      <c r="A20" s="68"/>
      <c r="B20" s="73"/>
      <c r="C20" s="62"/>
      <c r="D20" s="81"/>
      <c r="E20" s="80"/>
      <c r="F20" s="31"/>
      <c r="H20" s="3"/>
    </row>
    <row r="21" spans="1:13" ht="12.75" customHeight="1" x14ac:dyDescent="0.25">
      <c r="A21" s="68"/>
      <c r="B21" s="73"/>
      <c r="C21" s="62"/>
      <c r="D21" s="81"/>
      <c r="E21" s="80"/>
      <c r="F21" s="31"/>
      <c r="H21" s="3"/>
      <c r="I21" s="7"/>
      <c r="J21" s="7" t="s">
        <v>106</v>
      </c>
      <c r="L21" s="7"/>
      <c r="M21" s="1"/>
    </row>
    <row r="22" spans="1:13" ht="12.75" customHeight="1" x14ac:dyDescent="0.25">
      <c r="A22" s="68" t="s">
        <v>76</v>
      </c>
      <c r="B22" s="73" t="s">
        <v>77</v>
      </c>
      <c r="C22" s="62">
        <v>135494.44</v>
      </c>
      <c r="D22" s="81"/>
      <c r="E22" s="80">
        <f>SUM(C22:D24)</f>
        <v>135494.44</v>
      </c>
      <c r="F22" s="31"/>
      <c r="L22" s="28">
        <f>SUM(L19-L21)</f>
        <v>3623078.8699999996</v>
      </c>
      <c r="M22" s="1"/>
    </row>
    <row r="23" spans="1:13" ht="12.75" customHeight="1" x14ac:dyDescent="0.25">
      <c r="A23" s="68"/>
      <c r="B23" s="73"/>
      <c r="C23" s="62"/>
      <c r="D23" s="81"/>
      <c r="E23" s="80"/>
      <c r="F23" s="31"/>
      <c r="I23" s="7"/>
      <c r="J23" s="7"/>
    </row>
    <row r="24" spans="1:13" ht="12.75" customHeight="1" x14ac:dyDescent="0.25">
      <c r="A24" s="68"/>
      <c r="B24" s="73"/>
      <c r="C24" s="62"/>
      <c r="D24" s="81"/>
      <c r="E24" s="80"/>
      <c r="F24" s="31"/>
    </row>
    <row r="25" spans="1:13" ht="12.75" customHeight="1" x14ac:dyDescent="0.25">
      <c r="A25" s="68" t="s">
        <v>102</v>
      </c>
      <c r="B25" s="73" t="s">
        <v>103</v>
      </c>
      <c r="C25" s="62">
        <v>32232</v>
      </c>
      <c r="D25" s="79"/>
      <c r="E25" s="80">
        <f>SUM(C25:D27)</f>
        <v>32232</v>
      </c>
      <c r="F25" s="31"/>
      <c r="I25" s="7"/>
      <c r="J25" s="7"/>
    </row>
    <row r="26" spans="1:13" ht="12.75" customHeight="1" x14ac:dyDescent="0.25">
      <c r="A26" s="68"/>
      <c r="B26" s="73"/>
      <c r="C26" s="62"/>
      <c r="D26" s="79"/>
      <c r="E26" s="80"/>
      <c r="F26" s="31"/>
    </row>
    <row r="27" spans="1:13" ht="12.75" customHeight="1" x14ac:dyDescent="0.25">
      <c r="A27" s="68"/>
      <c r="B27" s="73"/>
      <c r="C27" s="62"/>
      <c r="D27" s="79"/>
      <c r="E27" s="80"/>
      <c r="F27" s="31"/>
    </row>
    <row r="28" spans="1:13" ht="12.75" customHeight="1" x14ac:dyDescent="0.25">
      <c r="A28" s="68" t="s">
        <v>78</v>
      </c>
      <c r="B28" s="73" t="s">
        <v>79</v>
      </c>
      <c r="C28" s="62">
        <v>400000</v>
      </c>
      <c r="D28" s="79"/>
      <c r="E28" s="80">
        <f>SUM(C28:D30)</f>
        <v>400000</v>
      </c>
      <c r="F28" s="31"/>
    </row>
    <row r="29" spans="1:13" ht="12.75" customHeight="1" x14ac:dyDescent="0.25">
      <c r="A29" s="68"/>
      <c r="B29" s="73"/>
      <c r="C29" s="62"/>
      <c r="D29" s="79"/>
      <c r="E29" s="80"/>
      <c r="F29" s="31"/>
    </row>
    <row r="30" spans="1:13" ht="12.75" customHeight="1" x14ac:dyDescent="0.25">
      <c r="A30" s="68"/>
      <c r="B30" s="73"/>
      <c r="C30" s="62"/>
      <c r="D30" s="79"/>
      <c r="E30" s="80"/>
      <c r="F30" s="31"/>
    </row>
    <row r="31" spans="1:13" ht="12.75" customHeight="1" x14ac:dyDescent="0.25">
      <c r="A31" s="68" t="s">
        <v>80</v>
      </c>
      <c r="B31" s="73" t="s">
        <v>81</v>
      </c>
      <c r="C31" s="62">
        <v>14444.23</v>
      </c>
      <c r="D31" s="81">
        <v>-13170.52</v>
      </c>
      <c r="E31" s="80">
        <f>SUM(C31:D33)</f>
        <v>1273.7099999999991</v>
      </c>
      <c r="F31" s="31"/>
    </row>
    <row r="32" spans="1:13" ht="12.75" customHeight="1" x14ac:dyDescent="0.25">
      <c r="A32" s="68"/>
      <c r="B32" s="73"/>
      <c r="C32" s="62"/>
      <c r="D32" s="81"/>
      <c r="E32" s="80"/>
      <c r="F32" s="31"/>
    </row>
    <row r="33" spans="1:6" ht="12.75" customHeight="1" x14ac:dyDescent="0.25">
      <c r="A33" s="68"/>
      <c r="B33" s="73"/>
      <c r="C33" s="62"/>
      <c r="D33" s="81"/>
      <c r="E33" s="80"/>
      <c r="F33" s="31"/>
    </row>
    <row r="34" spans="1:6" ht="12.75" customHeight="1" x14ac:dyDescent="0.25">
      <c r="A34" s="68" t="s">
        <v>82</v>
      </c>
      <c r="B34" s="73" t="s">
        <v>83</v>
      </c>
      <c r="C34" s="62">
        <v>11161.32</v>
      </c>
      <c r="D34" s="79"/>
      <c r="E34" s="80">
        <f>SUM(C34:D36)</f>
        <v>11161.32</v>
      </c>
      <c r="F34" s="31"/>
    </row>
    <row r="35" spans="1:6" ht="12.75" customHeight="1" x14ac:dyDescent="0.25">
      <c r="A35" s="68"/>
      <c r="B35" s="73"/>
      <c r="C35" s="62"/>
      <c r="D35" s="79"/>
      <c r="E35" s="80"/>
      <c r="F35" s="31"/>
    </row>
    <row r="36" spans="1:6" ht="12.75" customHeight="1" x14ac:dyDescent="0.25">
      <c r="A36" s="68"/>
      <c r="B36" s="73"/>
      <c r="C36" s="62"/>
      <c r="D36" s="79"/>
      <c r="E36" s="80"/>
      <c r="F36" s="31"/>
    </row>
    <row r="37" spans="1:6" ht="12.75" customHeight="1" x14ac:dyDescent="0.25">
      <c r="A37" s="68" t="s">
        <v>84</v>
      </c>
      <c r="B37" s="73" t="s">
        <v>85</v>
      </c>
      <c r="C37" s="62">
        <v>7050.39</v>
      </c>
      <c r="D37" s="79"/>
      <c r="E37" s="80">
        <f>SUM(C37:D39)</f>
        <v>7050.39</v>
      </c>
      <c r="F37" s="31"/>
    </row>
    <row r="38" spans="1:6" ht="12.75" customHeight="1" x14ac:dyDescent="0.25">
      <c r="A38" s="68"/>
      <c r="B38" s="73"/>
      <c r="C38" s="62"/>
      <c r="D38" s="79"/>
      <c r="E38" s="80"/>
      <c r="F38" s="31"/>
    </row>
    <row r="39" spans="1:6" ht="12.75" customHeight="1" x14ac:dyDescent="0.25">
      <c r="A39" s="68"/>
      <c r="B39" s="73"/>
      <c r="C39" s="62"/>
      <c r="D39" s="79"/>
      <c r="E39" s="80"/>
      <c r="F39" s="31"/>
    </row>
    <row r="40" spans="1:6" ht="12.75" customHeight="1" x14ac:dyDescent="0.25">
      <c r="A40" s="68" t="s">
        <v>86</v>
      </c>
      <c r="B40" s="73" t="s">
        <v>87</v>
      </c>
      <c r="C40" s="62">
        <v>300000</v>
      </c>
      <c r="D40" s="79"/>
      <c r="E40" s="80">
        <f>SUM(C40:D42)</f>
        <v>300000</v>
      </c>
      <c r="F40" s="31"/>
    </row>
    <row r="41" spans="1:6" ht="12.75" customHeight="1" x14ac:dyDescent="0.25">
      <c r="A41" s="68"/>
      <c r="B41" s="73"/>
      <c r="C41" s="62"/>
      <c r="D41" s="79"/>
      <c r="E41" s="80"/>
      <c r="F41" s="31"/>
    </row>
    <row r="42" spans="1:6" ht="12.75" customHeight="1" x14ac:dyDescent="0.25">
      <c r="A42" s="68"/>
      <c r="B42" s="73"/>
      <c r="C42" s="62"/>
      <c r="D42" s="79"/>
      <c r="E42" s="80"/>
      <c r="F42" s="31"/>
    </row>
    <row r="43" spans="1:6" ht="12.75" customHeight="1" x14ac:dyDescent="0.25">
      <c r="A43" s="32"/>
      <c r="B43" s="34"/>
      <c r="C43" s="33"/>
      <c r="D43" s="30">
        <f>SUM(D7:D42)</f>
        <v>-36493.440000000002</v>
      </c>
      <c r="E43" s="35"/>
      <c r="F43" s="31"/>
    </row>
    <row r="44" spans="1:6" ht="12.75" customHeight="1" x14ac:dyDescent="0.25">
      <c r="A44" s="32"/>
      <c r="B44" s="34"/>
      <c r="C44" s="33"/>
      <c r="D44" s="29"/>
      <c r="E44" s="35"/>
      <c r="F44" s="31"/>
    </row>
    <row r="45" spans="1:6" ht="12.75" customHeight="1" x14ac:dyDescent="0.25">
      <c r="A45" s="32"/>
      <c r="B45" s="34"/>
      <c r="C45" s="33"/>
      <c r="D45" s="29"/>
      <c r="E45" s="35"/>
      <c r="F45" s="31"/>
    </row>
    <row r="46" spans="1:6" ht="12.75" customHeight="1" x14ac:dyDescent="0.25">
      <c r="A46" s="32"/>
      <c r="B46" s="34"/>
      <c r="C46" s="33"/>
      <c r="D46" s="29"/>
      <c r="E46" s="35"/>
      <c r="F46" s="31"/>
    </row>
    <row r="47" spans="1:6" ht="12.75" customHeight="1" x14ac:dyDescent="0.25">
      <c r="A47" s="32"/>
      <c r="B47" s="34"/>
      <c r="C47" s="33"/>
      <c r="D47" s="29"/>
      <c r="E47" s="35"/>
      <c r="F47" s="31"/>
    </row>
    <row r="48" spans="1:6" ht="12.75" customHeight="1" x14ac:dyDescent="0.25">
      <c r="A48" s="32"/>
      <c r="B48" s="34"/>
      <c r="C48" s="33"/>
      <c r="D48" s="29"/>
      <c r="E48" s="35"/>
      <c r="F48" s="31"/>
    </row>
    <row r="49" spans="1:10" ht="12.75" customHeight="1" x14ac:dyDescent="0.25">
      <c r="A49" s="32"/>
      <c r="B49" s="34"/>
      <c r="C49" s="33"/>
      <c r="D49" s="29"/>
      <c r="E49" s="35"/>
      <c r="F49" s="31"/>
    </row>
    <row r="50" spans="1:10" ht="12.75" customHeight="1" x14ac:dyDescent="0.25">
      <c r="A50" s="32"/>
      <c r="B50" s="34"/>
      <c r="C50" s="33"/>
      <c r="D50" s="29"/>
      <c r="E50" s="35"/>
      <c r="F50" s="31"/>
      <c r="G50" s="77"/>
      <c r="H50" s="78"/>
      <c r="I50" s="7"/>
      <c r="J50" s="7"/>
    </row>
    <row r="51" spans="1:10" ht="12.75" customHeight="1" x14ac:dyDescent="0.25">
      <c r="A51" s="32"/>
      <c r="B51" s="34"/>
      <c r="C51" s="33"/>
      <c r="D51" s="29"/>
      <c r="E51" s="35"/>
      <c r="F51" s="31"/>
    </row>
    <row r="52" spans="1:10" ht="12.75" customHeight="1" x14ac:dyDescent="0.25">
      <c r="A52" s="32"/>
      <c r="B52" s="34"/>
      <c r="C52" s="33"/>
      <c r="D52" s="29"/>
      <c r="E52" s="35"/>
      <c r="F52" s="31"/>
    </row>
    <row r="53" spans="1:10" ht="12.75" customHeight="1" x14ac:dyDescent="0.25">
      <c r="A53" s="32"/>
      <c r="B53" s="34"/>
      <c r="C53" s="33"/>
      <c r="D53" s="29"/>
      <c r="E53" s="35"/>
      <c r="F53" s="31"/>
    </row>
    <row r="54" spans="1:10" ht="12.75" customHeight="1" x14ac:dyDescent="0.25">
      <c r="A54" s="32"/>
      <c r="B54" s="34"/>
      <c r="C54" s="33"/>
      <c r="D54" s="29"/>
      <c r="E54" s="35"/>
      <c r="F54" s="31"/>
    </row>
    <row r="55" spans="1:10" ht="12.75" customHeight="1" x14ac:dyDescent="0.25">
      <c r="A55" s="29"/>
      <c r="B55" s="29"/>
      <c r="C55" s="30">
        <f>SUM(C7:C42)</f>
        <v>1102342.76</v>
      </c>
      <c r="D55" s="30">
        <f>SUM(D7:D42)</f>
        <v>-36493.440000000002</v>
      </c>
      <c r="E55" s="30">
        <f>SUM(E7:E42)</f>
        <v>1065849.3199999998</v>
      </c>
      <c r="F55" s="31"/>
    </row>
    <row r="56" spans="1:10" ht="12.75" customHeight="1" x14ac:dyDescent="0.25">
      <c r="A56" s="29"/>
      <c r="B56" s="29"/>
      <c r="C56" s="29"/>
      <c r="D56" s="29"/>
      <c r="E56" s="29"/>
      <c r="F56" s="31"/>
    </row>
    <row r="57" spans="1:10" ht="12.75" customHeight="1" x14ac:dyDescent="0.25">
      <c r="F57" s="31"/>
    </row>
    <row r="58" spans="1:10" ht="12.75" customHeight="1" x14ac:dyDescent="0.25">
      <c r="F58" s="31"/>
    </row>
    <row r="59" spans="1:10" ht="12.75" customHeight="1" x14ac:dyDescent="0.25">
      <c r="F59" s="31"/>
    </row>
    <row r="60" spans="1:10" ht="12.75" customHeight="1" x14ac:dyDescent="0.25">
      <c r="F60" s="31"/>
    </row>
    <row r="61" spans="1:10" ht="12.75" customHeight="1" x14ac:dyDescent="0.25">
      <c r="F61" s="31"/>
    </row>
    <row r="62" spans="1:10" ht="12.75" customHeight="1" x14ac:dyDescent="0.25">
      <c r="F62" s="31"/>
    </row>
    <row r="63" spans="1:10" ht="12.75" customHeight="1" x14ac:dyDescent="0.25">
      <c r="F63" s="31"/>
    </row>
    <row r="64" spans="1:10" ht="12.75" customHeight="1" x14ac:dyDescent="0.25">
      <c r="F64" s="31"/>
    </row>
  </sheetData>
  <mergeCells count="97">
    <mergeCell ref="A1:E3"/>
    <mergeCell ref="A4:A6"/>
    <mergeCell ref="B4:B6"/>
    <mergeCell ref="C4:C6"/>
    <mergeCell ref="D4:D6"/>
    <mergeCell ref="E4:E6"/>
    <mergeCell ref="L4:L6"/>
    <mergeCell ref="A7:A9"/>
    <mergeCell ref="B7:B9"/>
    <mergeCell ref="C7:C9"/>
    <mergeCell ref="D7:D9"/>
    <mergeCell ref="E7:E9"/>
    <mergeCell ref="G7:G9"/>
    <mergeCell ref="H7:H9"/>
    <mergeCell ref="I7:I9"/>
    <mergeCell ref="G4:G6"/>
    <mergeCell ref="H4:H6"/>
    <mergeCell ref="I4:I6"/>
    <mergeCell ref="J4:J6"/>
    <mergeCell ref="K4:K6"/>
    <mergeCell ref="J7:J9"/>
    <mergeCell ref="K7:K9"/>
    <mergeCell ref="L7:L9"/>
    <mergeCell ref="A10:A12"/>
    <mergeCell ref="B10:B12"/>
    <mergeCell ref="C10:C12"/>
    <mergeCell ref="D10:D12"/>
    <mergeCell ref="E10:E12"/>
    <mergeCell ref="G10:G12"/>
    <mergeCell ref="H10:H12"/>
    <mergeCell ref="I10:I12"/>
    <mergeCell ref="J10:J12"/>
    <mergeCell ref="K10:K12"/>
    <mergeCell ref="L10:L12"/>
    <mergeCell ref="A13:A15"/>
    <mergeCell ref="B13:B15"/>
    <mergeCell ref="C13:C15"/>
    <mergeCell ref="D13:D15"/>
    <mergeCell ref="E13:E15"/>
    <mergeCell ref="J16:J18"/>
    <mergeCell ref="K16:K18"/>
    <mergeCell ref="L16:L18"/>
    <mergeCell ref="L13:L15"/>
    <mergeCell ref="G16:G18"/>
    <mergeCell ref="H16:H18"/>
    <mergeCell ref="I16:I18"/>
    <mergeCell ref="G13:G15"/>
    <mergeCell ref="H13:H15"/>
    <mergeCell ref="I13:I15"/>
    <mergeCell ref="J13:J15"/>
    <mergeCell ref="K13:K15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A25:A27"/>
    <mergeCell ref="B25:B27"/>
    <mergeCell ref="C25:C27"/>
    <mergeCell ref="D25:D27"/>
    <mergeCell ref="E25:E27"/>
    <mergeCell ref="A22:A24"/>
    <mergeCell ref="B22:B24"/>
    <mergeCell ref="C22:C24"/>
    <mergeCell ref="D22:D24"/>
    <mergeCell ref="E22:E24"/>
    <mergeCell ref="A31:A33"/>
    <mergeCell ref="B31:B33"/>
    <mergeCell ref="C31:C33"/>
    <mergeCell ref="D31:D33"/>
    <mergeCell ref="E31:E33"/>
    <mergeCell ref="A28:A30"/>
    <mergeCell ref="B28:B30"/>
    <mergeCell ref="C28:C30"/>
    <mergeCell ref="D28:D30"/>
    <mergeCell ref="E28:E30"/>
    <mergeCell ref="A37:A39"/>
    <mergeCell ref="B37:B39"/>
    <mergeCell ref="C37:C39"/>
    <mergeCell ref="D37:D39"/>
    <mergeCell ref="E37:E39"/>
    <mergeCell ref="A34:A36"/>
    <mergeCell ref="B34:B36"/>
    <mergeCell ref="C34:C36"/>
    <mergeCell ref="D34:D36"/>
    <mergeCell ref="E34:E36"/>
    <mergeCell ref="G50:H50"/>
    <mergeCell ref="A40:A42"/>
    <mergeCell ref="B40:B42"/>
    <mergeCell ref="C40:C42"/>
    <mergeCell ref="D40:D42"/>
    <mergeCell ref="E40:E42"/>
  </mergeCells>
  <printOptions horizontalCentered="1"/>
  <pageMargins left="0.2" right="0.2" top="0.25" bottom="0.2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W64"/>
  <sheetViews>
    <sheetView workbookViewId="0">
      <selection activeCell="B47" sqref="B47"/>
    </sheetView>
  </sheetViews>
  <sheetFormatPr defaultRowHeight="12.5" x14ac:dyDescent="0.25"/>
  <cols>
    <col min="1" max="1" width="42.7265625" bestFit="1" customWidth="1"/>
    <col min="2" max="2" width="34.54296875" bestFit="1" customWidth="1"/>
    <col min="3" max="3" width="22.1796875" bestFit="1" customWidth="1"/>
    <col min="4" max="4" width="16.81640625" bestFit="1" customWidth="1"/>
    <col min="5" max="5" width="22.7265625" bestFit="1" customWidth="1"/>
    <col min="6" max="6" width="19.453125" bestFit="1" customWidth="1"/>
    <col min="7" max="7" width="17.81640625" bestFit="1" customWidth="1"/>
    <col min="8" max="9" width="13.453125" bestFit="1" customWidth="1"/>
  </cols>
  <sheetData>
    <row r="1" spans="1:23" s="15" customFormat="1" x14ac:dyDescent="0.25">
      <c r="A1" s="18" t="s">
        <v>30</v>
      </c>
      <c r="B1" s="18"/>
      <c r="C1" s="19" t="s">
        <v>31</v>
      </c>
      <c r="D1" s="20" t="s">
        <v>32</v>
      </c>
      <c r="E1" s="20" t="s">
        <v>33</v>
      </c>
      <c r="F1" s="20" t="s">
        <v>34</v>
      </c>
      <c r="G1" s="20" t="s">
        <v>35</v>
      </c>
      <c r="T1"/>
      <c r="U1"/>
      <c r="V1"/>
      <c r="W1"/>
    </row>
    <row r="2" spans="1:23" s="15" customFormat="1" x14ac:dyDescent="0.25">
      <c r="A2" s="18"/>
      <c r="B2" s="18"/>
      <c r="C2" s="15" t="s">
        <v>5</v>
      </c>
      <c r="D2" s="15" t="s">
        <v>36</v>
      </c>
      <c r="E2" s="15" t="s">
        <v>37</v>
      </c>
      <c r="F2" s="15" t="s">
        <v>38</v>
      </c>
      <c r="G2" s="15" t="s">
        <v>39</v>
      </c>
      <c r="H2" s="15" t="s">
        <v>40</v>
      </c>
      <c r="T2"/>
      <c r="U2"/>
      <c r="V2"/>
      <c r="W2"/>
    </row>
    <row r="3" spans="1:23" s="15" customFormat="1" x14ac:dyDescent="0.25">
      <c r="A3" s="18"/>
      <c r="B3" s="18"/>
      <c r="C3" s="15" t="s">
        <v>41</v>
      </c>
      <c r="G3" s="15" t="s">
        <v>42</v>
      </c>
      <c r="T3"/>
      <c r="U3"/>
      <c r="V3"/>
      <c r="W3"/>
    </row>
    <row r="4" spans="1:23" ht="13" x14ac:dyDescent="0.3">
      <c r="A4" t="s">
        <v>28</v>
      </c>
      <c r="C4" s="14">
        <v>1101883.54</v>
      </c>
      <c r="D4" s="14">
        <v>58801.07</v>
      </c>
      <c r="E4" s="14">
        <v>41004</v>
      </c>
      <c r="F4" s="14">
        <v>307380</v>
      </c>
      <c r="G4" s="14">
        <v>135307.69</v>
      </c>
      <c r="H4" s="14">
        <v>1644376.3</v>
      </c>
      <c r="I4" s="15">
        <f>SUM(C4:G4)</f>
        <v>1644376.3</v>
      </c>
    </row>
    <row r="5" spans="1:23" x14ac:dyDescent="0.25">
      <c r="A5" s="8" t="s">
        <v>16</v>
      </c>
      <c r="B5" s="8"/>
      <c r="C5" s="9">
        <v>67984</v>
      </c>
      <c r="D5" s="9">
        <v>67984</v>
      </c>
      <c r="E5" s="9">
        <v>67984</v>
      </c>
      <c r="F5" s="9">
        <v>458885</v>
      </c>
      <c r="G5" s="10">
        <f>-SUM(C5:F5)</f>
        <v>-662837</v>
      </c>
      <c r="H5" s="10">
        <f t="shared" ref="H5:H12" si="0">SUM(C5:G5)</f>
        <v>0</v>
      </c>
      <c r="I5" s="10"/>
    </row>
    <row r="6" spans="1:23" x14ac:dyDescent="0.25">
      <c r="A6" s="8" t="s">
        <v>17</v>
      </c>
      <c r="B6" s="8"/>
      <c r="C6" s="9">
        <v>21936.48</v>
      </c>
      <c r="D6" s="9">
        <v>11927.94</v>
      </c>
      <c r="E6" s="9"/>
      <c r="F6" s="9"/>
      <c r="G6" s="10"/>
      <c r="H6" s="10"/>
      <c r="I6" s="10"/>
    </row>
    <row r="7" spans="1:23" x14ac:dyDescent="0.25">
      <c r="A7" s="8" t="s">
        <v>18</v>
      </c>
      <c r="B7" s="8"/>
      <c r="C7" s="9">
        <v>18169</v>
      </c>
      <c r="D7" s="9">
        <v>70022.880000000005</v>
      </c>
      <c r="E7" s="9">
        <v>150000</v>
      </c>
      <c r="F7" s="9">
        <v>187340</v>
      </c>
      <c r="G7" s="10"/>
      <c r="H7" s="10"/>
      <c r="I7" s="10"/>
    </row>
    <row r="8" spans="1:23" ht="13" x14ac:dyDescent="0.3">
      <c r="A8" s="8" t="s">
        <v>19</v>
      </c>
      <c r="B8" s="8"/>
      <c r="C8" s="11"/>
      <c r="D8" s="9"/>
      <c r="E8" s="11"/>
      <c r="F8" s="11"/>
      <c r="G8" s="11"/>
      <c r="H8" s="10">
        <f t="shared" si="0"/>
        <v>0</v>
      </c>
      <c r="I8" s="10"/>
    </row>
    <row r="9" spans="1:23" ht="13" x14ac:dyDescent="0.3">
      <c r="A9" s="8" t="s">
        <v>20</v>
      </c>
      <c r="B9" s="8"/>
      <c r="C9" s="11"/>
      <c r="D9" s="10"/>
      <c r="E9" s="11"/>
      <c r="F9" s="9">
        <v>-187340</v>
      </c>
      <c r="G9" s="11"/>
      <c r="H9" s="10">
        <f t="shared" si="0"/>
        <v>-187340</v>
      </c>
      <c r="I9" s="10"/>
    </row>
    <row r="10" spans="1:23" ht="13" x14ac:dyDescent="0.3">
      <c r="A10" s="8" t="s">
        <v>21</v>
      </c>
      <c r="B10" s="8"/>
      <c r="C10" s="11"/>
      <c r="D10" s="9"/>
      <c r="E10" s="9">
        <v>-30000</v>
      </c>
      <c r="F10" s="11"/>
      <c r="G10" s="11"/>
      <c r="H10" s="10">
        <f t="shared" si="0"/>
        <v>-30000</v>
      </c>
      <c r="I10" s="10"/>
    </row>
    <row r="11" spans="1:23" ht="13" x14ac:dyDescent="0.3">
      <c r="A11" s="8" t="s">
        <v>22</v>
      </c>
      <c r="B11" s="8"/>
      <c r="C11" s="9"/>
      <c r="D11" s="9"/>
      <c r="E11" s="11"/>
      <c r="F11" s="11"/>
      <c r="G11" s="9">
        <v>691045.54</v>
      </c>
      <c r="H11" s="10">
        <f t="shared" si="0"/>
        <v>691045.54</v>
      </c>
      <c r="I11" s="10"/>
    </row>
    <row r="12" spans="1:23" ht="13" x14ac:dyDescent="0.3">
      <c r="A12" s="8" t="s">
        <v>23</v>
      </c>
      <c r="B12" s="8"/>
      <c r="C12" s="9">
        <v>-3724.77</v>
      </c>
      <c r="D12" s="9">
        <v>-31927.94</v>
      </c>
      <c r="E12" s="11"/>
      <c r="F12" s="11"/>
      <c r="G12" s="9">
        <v>-1128.44</v>
      </c>
      <c r="H12" s="10">
        <f t="shared" si="0"/>
        <v>-36781.15</v>
      </c>
      <c r="I12" s="10"/>
    </row>
    <row r="13" spans="1:23" ht="13" x14ac:dyDescent="0.3">
      <c r="A13" s="8"/>
      <c r="B13" s="8"/>
      <c r="C13" s="12"/>
      <c r="D13" s="12"/>
      <c r="E13" s="12"/>
      <c r="F13" s="12"/>
      <c r="G13" s="12"/>
      <c r="H13" s="12"/>
      <c r="I13" s="10"/>
    </row>
    <row r="14" spans="1:23" ht="13" x14ac:dyDescent="0.3">
      <c r="A14" s="8" t="s">
        <v>29</v>
      </c>
      <c r="B14" s="8"/>
      <c r="C14" s="11">
        <f t="shared" ref="C14:H14" si="1">SUM(C4:C13)</f>
        <v>1206248.25</v>
      </c>
      <c r="D14" s="11">
        <f t="shared" si="1"/>
        <v>176807.95</v>
      </c>
      <c r="E14" s="11">
        <f t="shared" si="1"/>
        <v>228988</v>
      </c>
      <c r="F14" s="11">
        <f t="shared" si="1"/>
        <v>766265</v>
      </c>
      <c r="G14" s="11">
        <f t="shared" si="1"/>
        <v>162387.78999999998</v>
      </c>
      <c r="H14" s="11">
        <f t="shared" si="1"/>
        <v>2081300.69</v>
      </c>
      <c r="I14" s="10">
        <f>SUM(C14:G14)</f>
        <v>2540696.9900000002</v>
      </c>
    </row>
    <row r="15" spans="1:23" ht="13" x14ac:dyDescent="0.3">
      <c r="A15" s="13"/>
      <c r="B15" s="13"/>
      <c r="C15" s="14"/>
      <c r="D15" s="14"/>
      <c r="E15" s="14"/>
      <c r="F15" s="14"/>
      <c r="G15" s="14"/>
      <c r="H15" s="14"/>
      <c r="I15" s="15"/>
    </row>
    <row r="16" spans="1:23" hidden="1" x14ac:dyDescent="0.25">
      <c r="A16" s="13" t="s">
        <v>44</v>
      </c>
      <c r="B16" s="13"/>
      <c r="C16" s="16">
        <v>84480</v>
      </c>
      <c r="D16" s="16">
        <v>168959</v>
      </c>
      <c r="E16" s="16">
        <v>168959</v>
      </c>
      <c r="F16" s="16">
        <v>405398</v>
      </c>
      <c r="G16" s="15">
        <f>-SUM(C16:F16)</f>
        <v>-827796</v>
      </c>
      <c r="H16" s="15">
        <f>SUM(C16:G16)</f>
        <v>0</v>
      </c>
      <c r="I16" s="15"/>
    </row>
    <row r="17" spans="1:9" ht="13" hidden="1" x14ac:dyDescent="0.3">
      <c r="A17" s="13" t="s">
        <v>24</v>
      </c>
      <c r="B17" s="13"/>
      <c r="C17" s="14"/>
      <c r="D17" s="14"/>
      <c r="E17" s="14"/>
      <c r="F17" s="14"/>
      <c r="G17" s="16">
        <f>SUM(C29)</f>
        <v>844796</v>
      </c>
      <c r="H17" s="15">
        <f>SUM(C17:G17)</f>
        <v>844796</v>
      </c>
      <c r="I17" s="15"/>
    </row>
    <row r="18" spans="1:9" ht="13" hidden="1" x14ac:dyDescent="0.3">
      <c r="A18" s="13" t="s">
        <v>25</v>
      </c>
      <c r="B18" s="13"/>
      <c r="C18" s="14"/>
      <c r="D18" s="14"/>
      <c r="E18" s="14"/>
      <c r="F18" s="14"/>
      <c r="G18" s="16">
        <f>SUM(C32:C33)</f>
        <v>-17000</v>
      </c>
      <c r="H18" s="15">
        <f>SUM(C18:G18)</f>
        <v>-17000</v>
      </c>
      <c r="I18" s="15"/>
    </row>
    <row r="19" spans="1:9" ht="13" hidden="1" x14ac:dyDescent="0.3">
      <c r="A19" s="13" t="s">
        <v>26</v>
      </c>
      <c r="B19" s="13"/>
      <c r="C19" s="14"/>
      <c r="D19" s="14"/>
      <c r="E19" s="14"/>
      <c r="F19" s="14"/>
      <c r="G19" s="16">
        <v>-21000</v>
      </c>
      <c r="H19" s="15">
        <f>SUM(C19:G19)</f>
        <v>-21000</v>
      </c>
      <c r="I19" s="15"/>
    </row>
    <row r="20" spans="1:9" ht="13" hidden="1" x14ac:dyDescent="0.3">
      <c r="A20" s="13" t="s">
        <v>27</v>
      </c>
      <c r="B20" s="13"/>
      <c r="C20" s="16">
        <v>-300000</v>
      </c>
      <c r="D20" s="14"/>
      <c r="E20" s="14"/>
      <c r="F20" s="14"/>
      <c r="G20" s="16"/>
      <c r="H20" s="15">
        <f>SUM(C20:G20)</f>
        <v>-300000</v>
      </c>
      <c r="I20" s="15"/>
    </row>
    <row r="21" spans="1:9" ht="13" hidden="1" x14ac:dyDescent="0.3">
      <c r="A21" s="17"/>
      <c r="B21" s="13"/>
      <c r="C21" s="14">
        <f t="shared" ref="C21:H21" si="2">SUM(C14:C20)</f>
        <v>990728.25</v>
      </c>
      <c r="D21" s="14">
        <f t="shared" si="2"/>
        <v>345766.95</v>
      </c>
      <c r="E21" s="14">
        <f t="shared" si="2"/>
        <v>397947</v>
      </c>
      <c r="F21" s="14">
        <f t="shared" si="2"/>
        <v>1171663</v>
      </c>
      <c r="G21" s="14">
        <f t="shared" si="2"/>
        <v>141387.79000000004</v>
      </c>
      <c r="H21" s="14">
        <f t="shared" si="2"/>
        <v>2588096.69</v>
      </c>
      <c r="I21" s="15">
        <f>SUM(C21:G21)</f>
        <v>3047492.99</v>
      </c>
    </row>
    <row r="22" spans="1:9" ht="13" hidden="1" x14ac:dyDescent="0.3">
      <c r="A22" s="13"/>
      <c r="B22" s="13"/>
      <c r="C22" s="14"/>
      <c r="D22" s="14"/>
      <c r="E22" s="14"/>
      <c r="F22" s="14"/>
      <c r="G22" s="14"/>
      <c r="H22" s="14"/>
      <c r="I22" s="15"/>
    </row>
    <row r="23" spans="1:9" ht="13" hidden="1" x14ac:dyDescent="0.3">
      <c r="A23" s="13" t="s">
        <v>45</v>
      </c>
      <c r="B23" s="13"/>
      <c r="C23" s="15" t="s">
        <v>46</v>
      </c>
      <c r="D23" s="15" t="s">
        <v>47</v>
      </c>
      <c r="E23" s="15" t="s">
        <v>48</v>
      </c>
      <c r="F23" s="14"/>
      <c r="G23" s="14"/>
      <c r="H23" s="14"/>
      <c r="I23" s="15"/>
    </row>
    <row r="24" spans="1:9" ht="13" hidden="1" x14ac:dyDescent="0.3">
      <c r="A24" s="13" t="s">
        <v>49</v>
      </c>
      <c r="B24" s="13"/>
      <c r="C24" s="15"/>
      <c r="D24" s="15"/>
      <c r="E24" s="15"/>
      <c r="F24" s="14"/>
      <c r="G24" s="14"/>
      <c r="H24" s="14"/>
      <c r="I24" s="15"/>
    </row>
    <row r="25" spans="1:9" ht="13" hidden="1" x14ac:dyDescent="0.3">
      <c r="A25" s="13" t="s">
        <v>50</v>
      </c>
      <c r="B25" s="18"/>
      <c r="C25" s="15">
        <v>667796</v>
      </c>
      <c r="D25" s="15">
        <v>592657.73</v>
      </c>
      <c r="E25" s="23">
        <f>+D25/C25</f>
        <v>0.88748319846180568</v>
      </c>
      <c r="F25" s="14"/>
      <c r="G25" s="14"/>
      <c r="H25" s="14"/>
      <c r="I25" s="15"/>
    </row>
    <row r="26" spans="1:9" ht="13" hidden="1" x14ac:dyDescent="0.3">
      <c r="A26" s="18" t="s">
        <v>51</v>
      </c>
      <c r="B26" s="18"/>
      <c r="C26" s="15"/>
      <c r="D26" s="15"/>
      <c r="E26" s="23"/>
      <c r="F26" s="14"/>
      <c r="G26" s="14"/>
      <c r="H26" s="14"/>
      <c r="I26" s="15"/>
    </row>
    <row r="27" spans="1:9" ht="13" hidden="1" x14ac:dyDescent="0.3">
      <c r="A27" s="18" t="s">
        <v>52</v>
      </c>
      <c r="B27" s="18"/>
      <c r="C27" s="15"/>
      <c r="D27" s="15"/>
      <c r="E27" s="23"/>
      <c r="F27" s="14"/>
      <c r="G27" s="14"/>
      <c r="H27" s="14"/>
      <c r="I27" s="15"/>
    </row>
    <row r="28" spans="1:9" ht="13" hidden="1" x14ac:dyDescent="0.3">
      <c r="A28" s="18" t="s">
        <v>53</v>
      </c>
      <c r="B28" s="18"/>
      <c r="C28" s="15">
        <v>177000</v>
      </c>
      <c r="D28" s="15">
        <v>464368</v>
      </c>
      <c r="E28" s="23">
        <f>+D28/C28</f>
        <v>2.6235480225988699</v>
      </c>
      <c r="F28" s="14"/>
      <c r="G28" s="14"/>
      <c r="H28" s="14"/>
      <c r="I28" s="15"/>
    </row>
    <row r="29" spans="1:9" ht="13" hidden="1" x14ac:dyDescent="0.3">
      <c r="A29" s="18" t="s">
        <v>54</v>
      </c>
      <c r="B29" s="18"/>
      <c r="C29" s="24">
        <f>SUM(C25:C28)</f>
        <v>844796</v>
      </c>
      <c r="D29" s="24">
        <f>SUM(D25:D28)</f>
        <v>1057025.73</v>
      </c>
      <c r="E29" s="25">
        <f>+D29/C29</f>
        <v>1.2512200933716542</v>
      </c>
      <c r="F29" s="14"/>
      <c r="G29" s="14"/>
      <c r="H29" s="14"/>
      <c r="I29" s="15"/>
    </row>
    <row r="30" spans="1:9" ht="13" hidden="1" x14ac:dyDescent="0.3">
      <c r="A30" s="18"/>
      <c r="B30" s="18"/>
      <c r="C30" s="15"/>
      <c r="D30" s="15"/>
      <c r="E30" s="23"/>
      <c r="F30" s="14"/>
      <c r="G30" s="14"/>
      <c r="H30" s="14"/>
      <c r="I30" s="15"/>
    </row>
    <row r="31" spans="1:9" ht="13" hidden="1" x14ac:dyDescent="0.3">
      <c r="A31" s="13" t="s">
        <v>55</v>
      </c>
      <c r="B31" s="13"/>
      <c r="C31" s="15"/>
      <c r="D31" s="15"/>
      <c r="E31" s="23"/>
      <c r="F31" s="14"/>
      <c r="G31" s="14"/>
      <c r="H31" s="14"/>
      <c r="I31" s="15"/>
    </row>
    <row r="32" spans="1:9" ht="13" hidden="1" x14ac:dyDescent="0.3">
      <c r="A32" s="13" t="s">
        <v>56</v>
      </c>
      <c r="B32" s="13"/>
      <c r="C32" s="15">
        <v>-5000</v>
      </c>
      <c r="D32" s="15">
        <v>-2452.42</v>
      </c>
      <c r="E32" s="23">
        <f>+D32/C32</f>
        <v>0.49048400000000003</v>
      </c>
      <c r="F32" s="14"/>
      <c r="G32" s="14"/>
      <c r="H32" s="14"/>
      <c r="I32" s="15"/>
    </row>
    <row r="33" spans="1:9" ht="13" hidden="1" x14ac:dyDescent="0.3">
      <c r="A33" s="13" t="s">
        <v>57</v>
      </c>
      <c r="B33" s="13"/>
      <c r="C33" s="15">
        <v>-12000</v>
      </c>
      <c r="D33" s="15"/>
      <c r="E33" s="15"/>
      <c r="F33" s="14"/>
      <c r="G33" s="14"/>
      <c r="H33" s="14"/>
      <c r="I33" s="15"/>
    </row>
    <row r="34" spans="1:9" ht="13" x14ac:dyDescent="0.3">
      <c r="A34" s="18" t="s">
        <v>58</v>
      </c>
      <c r="B34" s="18"/>
      <c r="C34" s="24">
        <f>+C29+C32</f>
        <v>839796</v>
      </c>
      <c r="D34" s="24">
        <f>+D29+D32</f>
        <v>1054573.31</v>
      </c>
      <c r="E34" s="15" t="s">
        <v>59</v>
      </c>
      <c r="F34" s="14"/>
      <c r="G34" s="14"/>
      <c r="H34" s="14"/>
      <c r="I34" s="15"/>
    </row>
    <row r="35" spans="1:9" ht="13" x14ac:dyDescent="0.3">
      <c r="A35" s="13"/>
      <c r="B35" s="13"/>
      <c r="C35" s="14"/>
      <c r="D35" s="14"/>
      <c r="E35" s="15" t="s">
        <v>60</v>
      </c>
      <c r="F35" s="14"/>
      <c r="G35" s="14"/>
      <c r="H35" s="14"/>
      <c r="I35" s="15"/>
    </row>
    <row r="36" spans="1:9" ht="13" x14ac:dyDescent="0.3">
      <c r="A36" s="13"/>
      <c r="B36" s="13"/>
      <c r="C36" s="14"/>
      <c r="D36" s="14"/>
      <c r="E36" s="16" t="s">
        <v>61</v>
      </c>
      <c r="F36" s="14"/>
      <c r="G36" s="14"/>
      <c r="H36" s="14"/>
      <c r="I36" s="15"/>
    </row>
    <row r="37" spans="1:9" ht="14.5" x14ac:dyDescent="0.35">
      <c r="A37" s="21" t="s">
        <v>2</v>
      </c>
      <c r="B37" s="21" t="s">
        <v>1</v>
      </c>
      <c r="C37" s="21">
        <v>23025</v>
      </c>
      <c r="D37" s="21">
        <v>23024</v>
      </c>
      <c r="E37" s="21">
        <v>23023</v>
      </c>
      <c r="F37" s="21">
        <v>23002</v>
      </c>
      <c r="G37" s="21">
        <v>23002</v>
      </c>
    </row>
    <row r="38" spans="1:9" x14ac:dyDescent="0.25">
      <c r="A38" t="s">
        <v>3</v>
      </c>
      <c r="B38" s="6">
        <v>57003</v>
      </c>
      <c r="E38" s="7"/>
      <c r="F38" s="7"/>
      <c r="G38" s="7">
        <v>21000</v>
      </c>
    </row>
    <row r="39" spans="1:9" x14ac:dyDescent="0.25">
      <c r="A39" t="s">
        <v>4</v>
      </c>
      <c r="B39" s="6">
        <v>57004</v>
      </c>
      <c r="C39" s="7">
        <v>14444.23</v>
      </c>
      <c r="F39" s="7"/>
    </row>
    <row r="40" spans="1:9" x14ac:dyDescent="0.25">
      <c r="A40" t="s">
        <v>6</v>
      </c>
      <c r="B40" s="6">
        <v>57005</v>
      </c>
      <c r="D40" s="7">
        <v>20000</v>
      </c>
      <c r="F40" s="7"/>
    </row>
    <row r="41" spans="1:9" x14ac:dyDescent="0.25">
      <c r="A41" t="s">
        <v>7</v>
      </c>
      <c r="B41" s="6">
        <v>52000</v>
      </c>
      <c r="F41" s="7"/>
      <c r="G41" s="7">
        <v>8871.56</v>
      </c>
    </row>
    <row r="42" spans="1:9" x14ac:dyDescent="0.25">
      <c r="A42" t="s">
        <v>8</v>
      </c>
      <c r="B42" s="6">
        <v>57006</v>
      </c>
      <c r="C42" s="7">
        <v>11161.32</v>
      </c>
      <c r="F42" s="7"/>
    </row>
    <row r="43" spans="1:9" x14ac:dyDescent="0.25">
      <c r="A43" t="s">
        <v>9</v>
      </c>
      <c r="B43" s="6">
        <v>57007</v>
      </c>
      <c r="C43" s="7">
        <v>7050.39</v>
      </c>
      <c r="F43" s="7"/>
    </row>
    <row r="44" spans="1:9" x14ac:dyDescent="0.25">
      <c r="A44" t="s">
        <v>10</v>
      </c>
      <c r="B44" s="6">
        <v>57008</v>
      </c>
      <c r="D44" s="7">
        <v>0</v>
      </c>
      <c r="F44" s="7"/>
    </row>
    <row r="45" spans="1:9" x14ac:dyDescent="0.25">
      <c r="A45" t="s">
        <v>11</v>
      </c>
      <c r="B45" s="6">
        <v>57009</v>
      </c>
      <c r="D45" s="7">
        <v>135494.94</v>
      </c>
      <c r="F45" s="7"/>
    </row>
    <row r="46" spans="1:9" x14ac:dyDescent="0.25">
      <c r="A46" t="s">
        <v>14</v>
      </c>
      <c r="B46" s="6">
        <v>57010</v>
      </c>
      <c r="C46" s="7">
        <v>300000</v>
      </c>
    </row>
    <row r="47" spans="1:9" x14ac:dyDescent="0.25">
      <c r="A47" t="s">
        <v>15</v>
      </c>
      <c r="B47" s="6">
        <v>57011</v>
      </c>
      <c r="D47" s="7">
        <v>40000</v>
      </c>
      <c r="E47" s="7">
        <v>150000</v>
      </c>
    </row>
    <row r="48" spans="1:9" x14ac:dyDescent="0.25">
      <c r="A48" s="4" t="s">
        <v>62</v>
      </c>
      <c r="B48" s="26"/>
      <c r="C48" s="27">
        <v>67984</v>
      </c>
      <c r="D48" s="27">
        <v>67984</v>
      </c>
      <c r="E48" s="27">
        <v>67984</v>
      </c>
      <c r="F48" s="27">
        <v>766265</v>
      </c>
      <c r="G48" s="4"/>
    </row>
    <row r="49" spans="1:10" x14ac:dyDescent="0.25">
      <c r="A49" s="4" t="s">
        <v>63</v>
      </c>
      <c r="B49" s="26"/>
      <c r="C49" s="4"/>
      <c r="D49" s="27"/>
      <c r="E49" s="27"/>
      <c r="F49" s="4"/>
      <c r="G49" s="4"/>
    </row>
    <row r="50" spans="1:10" x14ac:dyDescent="0.25">
      <c r="C50" s="2">
        <f>SUM(C38:C48)</f>
        <v>400639.94</v>
      </c>
      <c r="D50" s="2">
        <f>SUM(D38:D47)</f>
        <v>195494.94</v>
      </c>
      <c r="E50" s="2">
        <f>SUM(E38:E47)</f>
        <v>150000</v>
      </c>
      <c r="F50" s="2">
        <f>SUM(F38:F47)</f>
        <v>0</v>
      </c>
      <c r="G50" s="2">
        <f>SUM(G38:G47)</f>
        <v>29871.559999999998</v>
      </c>
      <c r="H50" s="2">
        <f>SUM(C50:G50)</f>
        <v>776006.44</v>
      </c>
      <c r="J50" s="2"/>
    </row>
    <row r="51" spans="1:10" ht="14.5" x14ac:dyDescent="0.35">
      <c r="A51" s="21" t="s">
        <v>43</v>
      </c>
      <c r="B51" s="21" t="s">
        <v>1</v>
      </c>
      <c r="C51" s="22">
        <v>23025</v>
      </c>
      <c r="D51" s="22">
        <v>23024</v>
      </c>
      <c r="E51" s="22">
        <v>23023</v>
      </c>
      <c r="F51" s="22">
        <v>23002</v>
      </c>
      <c r="G51" s="22">
        <v>23002</v>
      </c>
    </row>
    <row r="52" spans="1:10" x14ac:dyDescent="0.25">
      <c r="A52" t="s">
        <v>3</v>
      </c>
      <c r="B52" s="6">
        <v>57003</v>
      </c>
      <c r="E52" s="7"/>
      <c r="F52" s="7"/>
    </row>
    <row r="53" spans="1:10" x14ac:dyDescent="0.25">
      <c r="A53" t="s">
        <v>4</v>
      </c>
      <c r="B53" s="6">
        <v>57004</v>
      </c>
      <c r="E53" s="7"/>
      <c r="F53" s="7"/>
    </row>
    <row r="54" spans="1:10" x14ac:dyDescent="0.25">
      <c r="A54" t="s">
        <v>6</v>
      </c>
      <c r="B54" s="6">
        <v>57005</v>
      </c>
      <c r="E54" s="7"/>
      <c r="F54" s="7"/>
    </row>
    <row r="55" spans="1:10" x14ac:dyDescent="0.25">
      <c r="A55" t="s">
        <v>7</v>
      </c>
      <c r="B55" s="6">
        <v>52000</v>
      </c>
      <c r="E55" s="7"/>
      <c r="F55" s="7">
        <v>22439.58</v>
      </c>
    </row>
    <row r="56" spans="1:10" x14ac:dyDescent="0.25">
      <c r="A56" t="s">
        <v>8</v>
      </c>
      <c r="B56" s="6">
        <v>57006</v>
      </c>
      <c r="E56" s="7"/>
      <c r="F56" s="7"/>
    </row>
    <row r="57" spans="1:10" x14ac:dyDescent="0.25">
      <c r="A57" t="s">
        <v>9</v>
      </c>
      <c r="B57" s="6">
        <v>57007</v>
      </c>
      <c r="E57" s="7"/>
      <c r="F57" s="7"/>
    </row>
    <row r="58" spans="1:10" x14ac:dyDescent="0.25">
      <c r="A58" t="s">
        <v>10</v>
      </c>
      <c r="B58" s="6">
        <v>57008</v>
      </c>
      <c r="E58" s="7"/>
      <c r="F58" s="7"/>
    </row>
    <row r="59" spans="1:10" x14ac:dyDescent="0.25">
      <c r="A59" t="s">
        <v>11</v>
      </c>
      <c r="B59" s="6">
        <v>57009</v>
      </c>
      <c r="E59" s="7"/>
      <c r="F59" s="7"/>
    </row>
    <row r="60" spans="1:10" x14ac:dyDescent="0.25">
      <c r="A60" t="s">
        <v>12</v>
      </c>
      <c r="B60" s="6">
        <v>57002</v>
      </c>
      <c r="C60" s="7">
        <v>400000</v>
      </c>
      <c r="E60" s="7"/>
    </row>
    <row r="61" spans="1:10" x14ac:dyDescent="0.25">
      <c r="A61" t="s">
        <v>13</v>
      </c>
      <c r="B61" s="6">
        <v>57001</v>
      </c>
      <c r="C61" s="7">
        <v>25000</v>
      </c>
      <c r="E61" s="7"/>
    </row>
    <row r="62" spans="1:10" x14ac:dyDescent="0.25">
      <c r="A62" t="s">
        <v>14</v>
      </c>
      <c r="B62" s="6">
        <v>57010</v>
      </c>
      <c r="E62" s="7"/>
    </row>
    <row r="63" spans="1:10" x14ac:dyDescent="0.25">
      <c r="A63" t="s">
        <v>15</v>
      </c>
      <c r="B63" s="6">
        <v>57011</v>
      </c>
      <c r="E63" s="7"/>
    </row>
    <row r="64" spans="1:10" x14ac:dyDescent="0.25">
      <c r="C64" s="6"/>
      <c r="D64" s="6"/>
      <c r="E64" s="7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CPC2024</vt:lpstr>
      <vt:lpstr>CPC 2023</vt:lpstr>
      <vt:lpstr>CPC 2022</vt:lpstr>
      <vt:lpstr>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Janet Providakes</cp:lastModifiedBy>
  <cp:lastPrinted>2024-03-11T17:57:41Z</cp:lastPrinted>
  <dcterms:created xsi:type="dcterms:W3CDTF">2002-09-20T15:55:52Z</dcterms:created>
  <dcterms:modified xsi:type="dcterms:W3CDTF">2024-03-25T19:32:28Z</dcterms:modified>
</cp:coreProperties>
</file>